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20" yWindow="120" windowWidth="9720" windowHeight="7320"/>
  </bookViews>
  <sheets>
    <sheet name="РРО" sheetId="3" r:id="rId1"/>
  </sheets>
  <calcPr calcId="125725"/>
</workbook>
</file>

<file path=xl/calcChain.xml><?xml version="1.0" encoding="utf-8"?>
<calcChain xmlns="http://schemas.openxmlformats.org/spreadsheetml/2006/main">
  <c r="N120" i="3"/>
  <c r="N118"/>
  <c r="N117"/>
  <c r="N114"/>
  <c r="N111"/>
  <c r="P110"/>
  <c r="O110"/>
  <c r="N110"/>
  <c r="O109"/>
  <c r="L113"/>
  <c r="M113"/>
  <c r="O113"/>
  <c r="P113"/>
  <c r="N97"/>
  <c r="P94"/>
  <c r="O94"/>
  <c r="P91"/>
  <c r="O91"/>
  <c r="N91"/>
  <c r="O90"/>
  <c r="N90"/>
  <c r="P88"/>
  <c r="O88"/>
  <c r="N88"/>
  <c r="N113" l="1"/>
  <c r="P367"/>
  <c r="O367"/>
  <c r="N367"/>
  <c r="M367"/>
  <c r="L367"/>
  <c r="K367"/>
  <c r="K444" l="1"/>
  <c r="K442"/>
  <c r="K439"/>
  <c r="K436"/>
  <c r="K435" s="1"/>
  <c r="K432"/>
  <c r="K427"/>
  <c r="K421"/>
  <c r="K419"/>
  <c r="K417"/>
  <c r="K412"/>
  <c r="K402"/>
  <c r="K398"/>
  <c r="K395"/>
  <c r="K393"/>
  <c r="K365"/>
  <c r="K350"/>
  <c r="K342"/>
  <c r="K339"/>
  <c r="K338" s="1"/>
  <c r="K334"/>
  <c r="K333" s="1"/>
  <c r="K322"/>
  <c r="K321" s="1"/>
  <c r="K314"/>
  <c r="K312"/>
  <c r="K310"/>
  <c r="K308"/>
  <c r="K306"/>
  <c r="K298"/>
  <c r="K296"/>
  <c r="K294"/>
  <c r="K280"/>
  <c r="K262"/>
  <c r="K240"/>
  <c r="K219"/>
  <c r="K209"/>
  <c r="K203"/>
  <c r="K193"/>
  <c r="K190"/>
  <c r="K171"/>
  <c r="K168"/>
  <c r="K165"/>
  <c r="K163"/>
  <c r="K161"/>
  <c r="K157"/>
  <c r="K134"/>
  <c r="K127"/>
  <c r="K121"/>
  <c r="K113"/>
  <c r="K104"/>
  <c r="K93"/>
  <c r="K75"/>
  <c r="K67"/>
  <c r="K63"/>
  <c r="K60"/>
  <c r="K56"/>
  <c r="K40"/>
  <c r="K38"/>
  <c r="K36"/>
  <c r="K19"/>
  <c r="K13"/>
  <c r="K12" l="1"/>
  <c r="K261"/>
  <c r="K208"/>
  <c r="K318"/>
  <c r="K341"/>
  <c r="K337" s="1"/>
  <c r="K426"/>
  <c r="K441"/>
  <c r="K438" s="1"/>
  <c r="K434" s="1"/>
  <c r="K11" l="1"/>
  <c r="K10" s="1"/>
  <c r="L60"/>
  <c r="P60" l="1"/>
  <c r="O60"/>
  <c r="N60"/>
  <c r="M60"/>
  <c r="P209"/>
  <c r="O209"/>
  <c r="N209"/>
  <c r="M209"/>
  <c r="L209"/>
  <c r="P444"/>
  <c r="O444"/>
  <c r="N444"/>
  <c r="M444"/>
  <c r="L444"/>
  <c r="P442"/>
  <c r="O442"/>
  <c r="N442"/>
  <c r="M442"/>
  <c r="L442"/>
  <c r="P314"/>
  <c r="O314"/>
  <c r="N314"/>
  <c r="M314"/>
  <c r="L314"/>
  <c r="P63"/>
  <c r="O63"/>
  <c r="N63"/>
  <c r="M63"/>
  <c r="L63"/>
  <c r="M441" l="1"/>
  <c r="L441"/>
  <c r="P441"/>
  <c r="N441"/>
  <c r="O441"/>
  <c r="P350" l="1"/>
  <c r="O350"/>
  <c r="N350"/>
  <c r="M350"/>
  <c r="L350"/>
  <c r="L365"/>
  <c r="M365"/>
  <c r="N365"/>
  <c r="O365"/>
  <c r="P365"/>
  <c r="L306"/>
  <c r="M306"/>
  <c r="N306"/>
  <c r="O306"/>
  <c r="P306"/>
  <c r="P157"/>
  <c r="O157"/>
  <c r="N157"/>
  <c r="M157"/>
  <c r="L157"/>
  <c r="P36"/>
  <c r="O36"/>
  <c r="N36"/>
  <c r="M36"/>
  <c r="L36"/>
  <c r="P13"/>
  <c r="O13"/>
  <c r="N13"/>
  <c r="M13"/>
  <c r="L13"/>
  <c r="P296" l="1"/>
  <c r="O296"/>
  <c r="N296"/>
  <c r="M296"/>
  <c r="L296"/>
  <c r="M19" l="1"/>
  <c r="M262"/>
  <c r="P402" l="1"/>
  <c r="O402"/>
  <c r="N402"/>
  <c r="M402"/>
  <c r="L402"/>
  <c r="L412"/>
  <c r="M412"/>
  <c r="N412"/>
  <c r="P334" l="1"/>
  <c r="O334"/>
  <c r="N334"/>
  <c r="M334"/>
  <c r="L334"/>
  <c r="P38" l="1"/>
  <c r="O38"/>
  <c r="N38"/>
  <c r="M38"/>
  <c r="L38"/>
  <c r="P298" l="1"/>
  <c r="O298"/>
  <c r="N298"/>
  <c r="M298"/>
  <c r="L298"/>
  <c r="P67"/>
  <c r="O67"/>
  <c r="N67"/>
  <c r="M67"/>
  <c r="L67"/>
  <c r="P19"/>
  <c r="O19"/>
  <c r="N19"/>
  <c r="L19"/>
  <c r="P419" l="1"/>
  <c r="O419"/>
  <c r="N419"/>
  <c r="M419"/>
  <c r="L419"/>
  <c r="P342"/>
  <c r="O342"/>
  <c r="N342"/>
  <c r="M342"/>
  <c r="L342"/>
  <c r="P312"/>
  <c r="O312"/>
  <c r="N312"/>
  <c r="M312"/>
  <c r="L312"/>
  <c r="P421" l="1"/>
  <c r="O421"/>
  <c r="N421"/>
  <c r="M421"/>
  <c r="L421"/>
  <c r="P417" l="1"/>
  <c r="O417"/>
  <c r="N417"/>
  <c r="M417"/>
  <c r="L417"/>
  <c r="P56"/>
  <c r="O56"/>
  <c r="N56"/>
  <c r="M56"/>
  <c r="L56"/>
  <c r="P193" l="1"/>
  <c r="O193"/>
  <c r="N193"/>
  <c r="M193"/>
  <c r="L193"/>
  <c r="P171" l="1"/>
  <c r="O171"/>
  <c r="N171"/>
  <c r="M171"/>
  <c r="L171"/>
  <c r="P333" l="1"/>
  <c r="O333"/>
  <c r="N333"/>
  <c r="M333"/>
  <c r="L333"/>
  <c r="P40" l="1"/>
  <c r="O40"/>
  <c r="N40"/>
  <c r="M40"/>
  <c r="L40"/>
  <c r="L75"/>
  <c r="M75"/>
  <c r="N75"/>
  <c r="O75"/>
  <c r="P75"/>
  <c r="L93"/>
  <c r="M93"/>
  <c r="N93"/>
  <c r="O93"/>
  <c r="P93"/>
  <c r="L104"/>
  <c r="M104"/>
  <c r="N104"/>
  <c r="O104"/>
  <c r="P104"/>
  <c r="L121"/>
  <c r="M121"/>
  <c r="N121"/>
  <c r="O121"/>
  <c r="P121"/>
  <c r="L127"/>
  <c r="M127"/>
  <c r="N127"/>
  <c r="O127"/>
  <c r="P127"/>
  <c r="L134"/>
  <c r="M134"/>
  <c r="N134"/>
  <c r="O134"/>
  <c r="P134"/>
  <c r="L161"/>
  <c r="M161"/>
  <c r="N161"/>
  <c r="O161"/>
  <c r="P161"/>
  <c r="L163"/>
  <c r="M163"/>
  <c r="N163"/>
  <c r="O163"/>
  <c r="P163"/>
  <c r="L165"/>
  <c r="M165"/>
  <c r="N165"/>
  <c r="O165"/>
  <c r="P165"/>
  <c r="L168"/>
  <c r="M168"/>
  <c r="N168"/>
  <c r="O168"/>
  <c r="P168"/>
  <c r="L190"/>
  <c r="M190"/>
  <c r="N190"/>
  <c r="O190"/>
  <c r="P190"/>
  <c r="L203"/>
  <c r="M203"/>
  <c r="N203"/>
  <c r="O203"/>
  <c r="P203"/>
  <c r="L219"/>
  <c r="M219"/>
  <c r="N219"/>
  <c r="O219"/>
  <c r="P219"/>
  <c r="L240"/>
  <c r="M240"/>
  <c r="N240"/>
  <c r="O240"/>
  <c r="P240"/>
  <c r="L262"/>
  <c r="N262"/>
  <c r="O262"/>
  <c r="P262"/>
  <c r="L280"/>
  <c r="M280"/>
  <c r="N280"/>
  <c r="O280"/>
  <c r="P280"/>
  <c r="L294"/>
  <c r="M294"/>
  <c r="N294"/>
  <c r="O294"/>
  <c r="P294"/>
  <c r="L308"/>
  <c r="M308"/>
  <c r="N308"/>
  <c r="O308"/>
  <c r="P308"/>
  <c r="L310"/>
  <c r="M310"/>
  <c r="N310"/>
  <c r="O310"/>
  <c r="P310"/>
  <c r="L322"/>
  <c r="L321" s="1"/>
  <c r="L318" s="1"/>
  <c r="M322"/>
  <c r="M321" s="1"/>
  <c r="M318" s="1"/>
  <c r="N322"/>
  <c r="N321" s="1"/>
  <c r="N318" s="1"/>
  <c r="O322"/>
  <c r="O321" s="1"/>
  <c r="O318" s="1"/>
  <c r="P322"/>
  <c r="P321" s="1"/>
  <c r="P318" s="1"/>
  <c r="L339"/>
  <c r="L338" s="1"/>
  <c r="M339"/>
  <c r="M338" s="1"/>
  <c r="N339"/>
  <c r="N338" s="1"/>
  <c r="O339"/>
  <c r="O338" s="1"/>
  <c r="P339"/>
  <c r="P338" s="1"/>
  <c r="L393"/>
  <c r="M393"/>
  <c r="N393"/>
  <c r="O393"/>
  <c r="P393"/>
  <c r="L395"/>
  <c r="M395"/>
  <c r="N395"/>
  <c r="O395"/>
  <c r="P395"/>
  <c r="L398"/>
  <c r="M398"/>
  <c r="N398"/>
  <c r="O398"/>
  <c r="P398"/>
  <c r="O412"/>
  <c r="P412"/>
  <c r="L427"/>
  <c r="M427"/>
  <c r="N427"/>
  <c r="O427"/>
  <c r="P427"/>
  <c r="L432"/>
  <c r="M432"/>
  <c r="N432"/>
  <c r="O432"/>
  <c r="P432"/>
  <c r="L436"/>
  <c r="L435" s="1"/>
  <c r="M436"/>
  <c r="M435" s="1"/>
  <c r="N436"/>
  <c r="N435" s="1"/>
  <c r="O436"/>
  <c r="O435" s="1"/>
  <c r="P436"/>
  <c r="P435" s="1"/>
  <c r="L439"/>
  <c r="L438" s="1"/>
  <c r="M439"/>
  <c r="M438" s="1"/>
  <c r="N439"/>
  <c r="N438" s="1"/>
  <c r="O439"/>
  <c r="O438" s="1"/>
  <c r="P439"/>
  <c r="P438" s="1"/>
  <c r="P12" l="1"/>
  <c r="O12"/>
  <c r="N12"/>
  <c r="L12"/>
  <c r="M12"/>
  <c r="N208"/>
  <c r="O208"/>
  <c r="P208"/>
  <c r="L208"/>
  <c r="M208"/>
  <c r="P261"/>
  <c r="O261"/>
  <c r="L261"/>
  <c r="M261"/>
  <c r="N261"/>
  <c r="O341"/>
  <c r="M341"/>
  <c r="N341"/>
  <c r="P341"/>
  <c r="L341"/>
  <c r="P426"/>
  <c r="N426"/>
  <c r="L426"/>
  <c r="O426"/>
  <c r="M426"/>
  <c r="P434"/>
  <c r="L434"/>
  <c r="M434"/>
  <c r="N434"/>
  <c r="O434"/>
  <c r="L11" l="1"/>
  <c r="O11"/>
  <c r="P11"/>
  <c r="L337"/>
  <c r="N11"/>
  <c r="M11"/>
  <c r="N337"/>
  <c r="P337"/>
  <c r="O337"/>
  <c r="M337"/>
  <c r="O10" l="1"/>
  <c r="L10"/>
  <c r="P10"/>
  <c r="N10"/>
  <c r="M10"/>
</calcChain>
</file>

<file path=xl/sharedStrings.xml><?xml version="1.0" encoding="utf-8"?>
<sst xmlns="http://schemas.openxmlformats.org/spreadsheetml/2006/main" count="2624" uniqueCount="998">
  <si>
    <t>Организация, проведение и участие в районных и краевых спортивных соревнованиях</t>
  </si>
  <si>
    <t>11 1 01 10320</t>
  </si>
  <si>
    <t>11 1 01 10330</t>
  </si>
  <si>
    <t xml:space="preserve">раздел 4, ч.4.1,п.12   </t>
  </si>
  <si>
    <t>52 3 00 51200</t>
  </si>
  <si>
    <t>02 1 01 60710</t>
  </si>
  <si>
    <t>02 2 01 62370</t>
  </si>
  <si>
    <t>02 1 01 60820</t>
  </si>
  <si>
    <t>02 2 01 60820</t>
  </si>
  <si>
    <t>11 1 01 10170</t>
  </si>
  <si>
    <t xml:space="preserve">раздел 4, ч.4.1, п.12   </t>
  </si>
  <si>
    <t>53 2 00 10020</t>
  </si>
  <si>
    <t>11 1 01 10040</t>
  </si>
  <si>
    <t>52 3 00 10050</t>
  </si>
  <si>
    <t>11 1 01 10350</t>
  </si>
  <si>
    <t>12 1 01 10110</t>
  </si>
  <si>
    <t xml:space="preserve">раздел 4, ч.4.1, п.12       </t>
  </si>
  <si>
    <t xml:space="preserve">1) п.2 п.п 2.1        2) п.1     </t>
  </si>
  <si>
    <r>
      <t>Раздел 6.</t>
    </r>
    <r>
      <rPr>
        <b/>
        <sz val="14"/>
        <rFont val="Arial"/>
        <family val="2"/>
        <charset val="204"/>
      </rPr>
      <t xml:space="preserve"> </t>
    </r>
    <r>
      <rPr>
        <b/>
        <sz val="14"/>
        <rFont val="Times New Roman"/>
        <family val="1"/>
        <charset val="204"/>
      </rPr>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r>
  </si>
  <si>
    <t>6.1. по предоставлению дотаций на выравнивание бюджетной обеспеченности городских, сельских поселений, всего</t>
  </si>
  <si>
    <t>3.01.01.0.019</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</si>
  <si>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</si>
  <si>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3.01.01.0.020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</si>
  <si>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</si>
  <si>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02 1 01 62460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</si>
  <si>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крестьянским (фермерским) хозяйствам, индивидуальным предпринимателям, ведущим деятельность в области сельскохозяйственного производства, сельскохозяйственным потребительским кооперативам</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</si>
  <si>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</si>
  <si>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Правовое основание финансового обеспечения и расходования средств (нормативные правовые акты, договоры, соглашения)</t>
  </si>
  <si>
    <t>Код бюджетной классификации</t>
  </si>
  <si>
    <t>раздел, подраздел, глава, статья, часть, пункт, подпункт, абзац</t>
  </si>
  <si>
    <r>
      <t>Рз</t>
    </r>
    <r>
      <rPr>
        <vertAlign val="superscript"/>
        <sz val="11"/>
        <rFont val="Times New Roman"/>
        <family val="1"/>
        <charset val="204"/>
      </rPr>
      <t>1</t>
    </r>
  </si>
  <si>
    <r>
      <t>Пр</t>
    </r>
    <r>
      <rPr>
        <vertAlign val="superscript"/>
        <sz val="11"/>
        <rFont val="Times New Roman"/>
        <family val="1"/>
        <charset val="204"/>
      </rPr>
      <t>2</t>
    </r>
  </si>
  <si>
    <r>
      <t>КЦСР</t>
    </r>
    <r>
      <rPr>
        <vertAlign val="superscript"/>
        <sz val="11"/>
        <rFont val="Times New Roman"/>
        <family val="1"/>
        <charset val="204"/>
      </rPr>
      <t>3</t>
    </r>
  </si>
  <si>
    <r>
      <t>КВР</t>
    </r>
    <r>
      <rPr>
        <vertAlign val="superscript"/>
        <sz val="11"/>
        <rFont val="Times New Roman"/>
        <family val="1"/>
        <charset val="204"/>
      </rPr>
      <t>4</t>
    </r>
  </si>
  <si>
    <t>план</t>
  </si>
  <si>
    <t>факт</t>
  </si>
  <si>
    <t>Раздел 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</si>
  <si>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Организация питания и обеспечение молочной продукцией учащихся в общеобразовательных организациях</t>
  </si>
  <si>
    <t>10510</t>
  </si>
  <si>
    <t>10210</t>
  </si>
  <si>
    <t>Организация и проведение мероприятий для одаренных детей</t>
  </si>
  <si>
    <t>реквизиты</t>
  </si>
  <si>
    <t>дата вступления в силу, срок действия</t>
  </si>
  <si>
    <t>Решение Совета МО от 30.03.2011г. № 86 "Положение о финансовом управлении администрации МО Каневской район"</t>
  </si>
  <si>
    <t>п.2</t>
  </si>
  <si>
    <t>с 30.03.2011 по 01.01.2999</t>
  </si>
  <si>
    <t>01</t>
  </si>
  <si>
    <t>06</t>
  </si>
  <si>
    <t>54 1 00 00190</t>
  </si>
  <si>
    <t>100</t>
  </si>
  <si>
    <t>200</t>
  </si>
  <si>
    <t>800</t>
  </si>
  <si>
    <t>Код ГРБС</t>
  </si>
  <si>
    <t>Код расходного обязательства</t>
  </si>
  <si>
    <t>Наименование расходного обязательства</t>
  </si>
  <si>
    <t>13</t>
  </si>
  <si>
    <t>54 2 00 10190</t>
  </si>
  <si>
    <t>54 3 00 10200</t>
  </si>
  <si>
    <t>700</t>
  </si>
  <si>
    <t>Мероприятия по организации исполнения бюджета муниципального образования Каневской район в соответствии с действующим законодательством</t>
  </si>
  <si>
    <t>Процентные платежи по муниципальному долгу муниципального образования Каневской район</t>
  </si>
  <si>
    <t>Предоставление бюджетных кредитов другим бюджетам бюджетной системы из бюджетов муниципальных  районов</t>
  </si>
  <si>
    <t>Выравнивание уровня бюджетной обеспеченности поселений, входящих в состав муниципального района, за счет средств бюджета муниципального района</t>
  </si>
  <si>
    <t>Начальник финансового управления администрации муниципального образования Каневской район</t>
  </si>
  <si>
    <t>А. И. Битюков</t>
  </si>
  <si>
    <t>00190</t>
  </si>
  <si>
    <t>10190</t>
  </si>
  <si>
    <t>06540</t>
  </si>
  <si>
    <t>3.02.00.0.001</t>
  </si>
  <si>
    <t>03</t>
  </si>
  <si>
    <t>55 2 00 00190</t>
  </si>
  <si>
    <t>55 1 00 00190</t>
  </si>
  <si>
    <t>10020</t>
  </si>
  <si>
    <t>Содержание и обслуживание казны муниципального образования Каневской район</t>
  </si>
  <si>
    <t>04</t>
  </si>
  <si>
    <t>10160</t>
  </si>
  <si>
    <t>Мероприятия по землеустройству и землепользованию</t>
  </si>
  <si>
    <t>Раздел 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</si>
  <si>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09</t>
  </si>
  <si>
    <t>600</t>
  </si>
  <si>
    <t>02</t>
  </si>
  <si>
    <t>10</t>
  </si>
  <si>
    <t>300</t>
  </si>
  <si>
    <t xml:space="preserve">составление (изменение, дополнение) списков кандидатов в присяжные заседатели федеральных судов общей юрисдикции в Российской Федерации </t>
  </si>
  <si>
    <t>Раздел 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 на решение вопросов, не отнесенных к вопросам местного значения муниципального района, всего</t>
  </si>
  <si>
    <t>Осуществление расходов на дополнительные меры социальной поддержки и социальной помощи для отдельных категорий граждан</t>
  </si>
  <si>
    <t>52 4 00 10200</t>
  </si>
  <si>
    <t>52 2 00 10010</t>
  </si>
  <si>
    <t>07 1 01 10090</t>
  </si>
  <si>
    <t>10 1 01 10310</t>
  </si>
  <si>
    <t>10 2 01 00190</t>
  </si>
  <si>
    <t>10 1 01 00590</t>
  </si>
  <si>
    <t>08 3 01 00190</t>
  </si>
  <si>
    <t>08 1 01 10280</t>
  </si>
  <si>
    <t>08 1 01 00590</t>
  </si>
  <si>
    <t>08 2 01 00590</t>
  </si>
  <si>
    <t>16 2 01 10470</t>
  </si>
  <si>
    <t>16 3 01 10340</t>
  </si>
  <si>
    <t>09 1 01 10460</t>
  </si>
  <si>
    <t>09 2 01 10080</t>
  </si>
  <si>
    <t>13 1 01 10060</t>
  </si>
  <si>
    <t>06 8 01 00590</t>
  </si>
  <si>
    <t>06 6 01 10250</t>
  </si>
  <si>
    <t>06 4 01 00590</t>
  </si>
  <si>
    <t>06 2 01 00590</t>
  </si>
  <si>
    <t>06 2 01 00030</t>
  </si>
  <si>
    <t>06 1 01 00590</t>
  </si>
  <si>
    <t>06 1 01 00030</t>
  </si>
  <si>
    <t>11 1 01 10370</t>
  </si>
  <si>
    <t>11 1 01 10290</t>
  </si>
  <si>
    <t>11 1 01 10030</t>
  </si>
  <si>
    <t>03 1 01 S0590</t>
  </si>
  <si>
    <t>03 1 01 00590</t>
  </si>
  <si>
    <t>03 3 01 10210</t>
  </si>
  <si>
    <t>02 4 01 00590</t>
  </si>
  <si>
    <t>02 4 01 10390</t>
  </si>
  <si>
    <t>02 4 01 10440</t>
  </si>
  <si>
    <t>02 4 01 00190</t>
  </si>
  <si>
    <t>владение, пользование и распоряжение имуществом, находящимся в муниципальной собственности муниципального района</t>
  </si>
  <si>
    <t>3.01.01.0.003</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</si>
  <si>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</si>
  <si>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3.01.01.0.011</t>
  </si>
  <si>
    <t>3.01.01.0.017</t>
  </si>
  <si>
    <t>06 5 01 00590</t>
  </si>
  <si>
    <t>06 6 01 10120</t>
  </si>
  <si>
    <t>53 2 00 10160</t>
  </si>
  <si>
    <t>06 3 01 00030</t>
  </si>
  <si>
    <t>06 3 01 00590</t>
  </si>
  <si>
    <t>06 3 01 10140</t>
  </si>
  <si>
    <t>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</si>
  <si>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1.1.По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</si>
  <si>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3.01.01.0.001</t>
  </si>
  <si>
    <t>составление и рассмотрение проекта бюджета муниципального района, утверждение и исполнение бюджета муниципального района, осуществление контроля за его исполнением, составление и утверждение отчета об исполнении бюджета муниципального района</t>
  </si>
  <si>
    <t>03 2 01 R0820</t>
  </si>
  <si>
    <t>16 1 01 60910</t>
  </si>
  <si>
    <t>02 2 01 62500</t>
  </si>
  <si>
    <t>Установление границ санитарно-защитной зоны полигона твердых коммунальных отходов</t>
  </si>
  <si>
    <t>07</t>
  </si>
  <si>
    <t>05</t>
  </si>
  <si>
    <t>400</t>
  </si>
  <si>
    <t>00590</t>
  </si>
  <si>
    <t>Дополнительная помощь местным бюджетам для решения социально-значимых вопросов</t>
  </si>
  <si>
    <t>10250</t>
  </si>
  <si>
    <t>Расходы на обеспечение деятельности  (оказание  услуг) муниципальных учреждений</t>
  </si>
  <si>
    <t>00030</t>
  </si>
  <si>
    <t>08</t>
  </si>
  <si>
    <t>Комплектование книжных фондов библиотек муниципального образования Каневской район</t>
  </si>
  <si>
    <t>10090</t>
  </si>
  <si>
    <t xml:space="preserve">Обеспечение гармонизации межнациональных отношений, поддержание стабильной общественно-политической обстановки и профилактика этнического экстремизма </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</si>
  <si>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</si>
  <si>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06 5 01 60820</t>
  </si>
  <si>
    <t>53 1 00 00190</t>
  </si>
  <si>
    <t>51 1 00 00190</t>
  </si>
  <si>
    <t>62500</t>
  </si>
  <si>
    <t>РЕЕСТР</t>
  </si>
  <si>
    <t>Проведение районного конкурса на звание "Лучший орган территориального общественного самоуправления Каневского района"</t>
  </si>
  <si>
    <t>10040</t>
  </si>
  <si>
    <t xml:space="preserve">Решение Совета  МО "Положение об администрации муниципального образования Каневской район" № 173 от 21.12.2011                                                                 </t>
  </si>
  <si>
    <t>Удовлетворение исковых требований к муниципальному образованию Каневской район</t>
  </si>
  <si>
    <t>10050</t>
  </si>
  <si>
    <t>Оплата  членских взносов в Ассоциацию  "Совет муниципальных образований Краснодарского края"</t>
  </si>
  <si>
    <t>10350</t>
  </si>
  <si>
    <t>Организация и проведение районных мероприятий по празднованию государственных праздников, памятных дат и исторических событий России, Кубани и района, юбилейных дат предприятий, организаций, прославленных земляков и граждан, внесших значительных вклад в развитие Каневского района</t>
  </si>
  <si>
    <t>Проведение районных отраслевых конкурсов на присвоение Почетного звания «Человек года» и «Лучший специалист Каневского района»</t>
  </si>
  <si>
    <t>10120</t>
  </si>
  <si>
    <t>12</t>
  </si>
  <si>
    <t>10060</t>
  </si>
  <si>
    <t>Мероприятия по поддержке социально ориентированных некоммерческих организаций</t>
  </si>
  <si>
    <t>10080</t>
  </si>
  <si>
    <t xml:space="preserve">с 21.12.2011 по 01.01.2999;    </t>
  </si>
  <si>
    <t>Исследование крупного рогатого скота в личных подсобных хозяйствах на лейкоз</t>
  </si>
  <si>
    <t>10470</t>
  </si>
  <si>
    <t>Организация и проведение совещаний, выставок, ярмарок, смотров-конкурсов и других мероприятий в АПК</t>
  </si>
  <si>
    <t>10460</t>
  </si>
  <si>
    <t>10340</t>
  </si>
  <si>
    <t>14</t>
  </si>
  <si>
    <t>10420</t>
  </si>
  <si>
    <t>Реализация отдельных мероприятий подпрограммы "Профилактика терроризма в муниципальном образовании Каневской район "</t>
  </si>
  <si>
    <t>10110</t>
  </si>
  <si>
    <t>Изучение и популяризация традиционной культуры и истории казачества</t>
  </si>
  <si>
    <t>Мероприятия по укреплению правопорядка, профилактике правонарушений, усилению борьбы с преступностью</t>
  </si>
  <si>
    <t>10130</t>
  </si>
  <si>
    <t>10010</t>
  </si>
  <si>
    <t>11</t>
  </si>
  <si>
    <t>10440</t>
  </si>
  <si>
    <t>10410</t>
  </si>
  <si>
    <t>Содействие проведению военно-патриотических и оздоровительных мероприятий с участием классов и групп казачьей направленности</t>
  </si>
  <si>
    <t>S0590</t>
  </si>
  <si>
    <t>Реализация мероприятий государственной программы Краснодарского края «Дети Кубани»</t>
  </si>
  <si>
    <t>10300</t>
  </si>
  <si>
    <t>10390</t>
  </si>
  <si>
    <t>Меры социальной поддержки, предоставляемые гражданину в период обучения по договору о целевом обучении</t>
  </si>
  <si>
    <t>Реализация отдельных мероприятий муниципальной программы  муниципального образования Каневской район «Развитие образования»</t>
  </si>
  <si>
    <t>Организация отдыха и оздоровления детей</t>
  </si>
  <si>
    <t>10480</t>
  </si>
  <si>
    <t>Осуществление отдельных государственных полномочий по обеспечению льготным питанием учащихся из многодетных семей в муниципальных образовательных организациях</t>
  </si>
  <si>
    <t>Резервный фонд муниципального образования Каневской район</t>
  </si>
  <si>
    <t xml:space="preserve">раздел 4,ч.4.1,п.12   </t>
  </si>
  <si>
    <t xml:space="preserve">с 21.12.2011 по 01.01.2999;   </t>
  </si>
  <si>
    <t>10200</t>
  </si>
  <si>
    <t>Возмещение (субсидирование) затрат юридическим лицам по подготовке чертежей градостроительных планов</t>
  </si>
  <si>
    <t>10230</t>
  </si>
  <si>
    <t>10380</t>
  </si>
  <si>
    <t>Организационное и материально-техническое обеспечение подготовки и проведения муниципальных выборов</t>
  </si>
  <si>
    <t>Организация дополнительного профессионального образования лиц, замещающих выборные муниципальные должности, муниципальных служащих, руководителей и работников муниципальных учреждений Каневского района</t>
  </si>
  <si>
    <t>Повышение правовой культуры и электоральной активности жителей Каневского района</t>
  </si>
  <si>
    <t>3.02.00.0.013</t>
  </si>
  <si>
    <t>10070</t>
  </si>
  <si>
    <t>Информирование населения о деятельности органов местного самоуправления в СМИ</t>
  </si>
  <si>
    <t>Пенсионное обеспечение за выслугу лиц, замещавших муниципальные должности и должности муниципальной службы Краснодарского края и финансовая поддержка отдельных категорий работников Каневского района</t>
  </si>
  <si>
    <t>Предоставление льгот и компенсаций, установленных положением о звании "Почетный гражданин Каневского района"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</si>
  <si>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</si>
  <si>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</si>
  <si>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</si>
  <si>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</si>
  <si>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R0820</t>
  </si>
  <si>
    <t>Осуществление отдельных государственных полномочий по предоставлению жилых помещений детям-сиротам и детям, оставшимся без попечения родителей, и лицам из их числа по договорам найма специализированных жилых помещений</t>
  </si>
  <si>
    <t>Осуществление  отдельных государственных полномочий по поддержке сельскохозяйственного производства в Краснодарском крае</t>
  </si>
  <si>
    <t>00020</t>
  </si>
  <si>
    <t>10270</t>
  </si>
  <si>
    <t>Обеспечение условий для участия учащихся в районных, краевых и всероссийских соревнованиях по культивируемым видам спорта</t>
  </si>
  <si>
    <t>10280</t>
  </si>
  <si>
    <t>Реализация расходных обязательств муниципального образования Каневской район по выравниванию бюджетной обеспеченности  поселений</t>
  </si>
  <si>
    <t>10310</t>
  </si>
  <si>
    <t>Отдельные мероприятия по реализации молодежной политики</t>
  </si>
  <si>
    <r>
      <t>Раздел 7.</t>
    </r>
    <r>
      <rPr>
        <b/>
        <sz val="14"/>
        <rFont val="Arial"/>
        <family val="2"/>
        <charset val="204"/>
      </rPr>
      <t xml:space="preserve"> </t>
    </r>
    <r>
      <rPr>
        <b/>
        <sz val="14"/>
        <rFont val="Times New Roman"/>
        <family val="1"/>
        <charset val="204"/>
      </rPr>
      <t>Условно утвержденные расходы на первый и второй годы планового периода в соответствии с решением о местном бюджете, всего</t>
    </r>
  </si>
  <si>
    <t>54 4 00 10400</t>
  </si>
  <si>
    <t>3.06.01.0.000</t>
  </si>
  <si>
    <t>3.06.04.1.000</t>
  </si>
  <si>
    <t>в бюджет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</si>
  <si>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6.4.по предоставлению иных межбюджетных трансфертов, всего</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</si>
  <si>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</si>
  <si>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3.01.01.0.021</t>
  </si>
  <si>
    <t>3.01.01.0.022</t>
  </si>
  <si>
    <t>3.01.01.0.025</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</si>
  <si>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</si>
  <si>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</si>
  <si>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3.01.01.0.032</t>
  </si>
  <si>
    <t>создание условий для расширения рынка сельскохозяйственной продукции, сырья и продовольствия</t>
  </si>
  <si>
    <t>3.01.01.0.039</t>
  </si>
  <si>
    <t>3.01.01.0.040</t>
  </si>
  <si>
    <t>содействие развитию малого и среднего предпринимательства</t>
  </si>
  <si>
    <t>3.01.01.0.043</t>
  </si>
  <si>
    <t>3.01.01.0.042</t>
  </si>
  <si>
    <t>обеспечение условий для развития на территории муниципального района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</si>
  <si>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района</t>
  </si>
  <si>
    <t>3.01.01.0.045</t>
  </si>
  <si>
    <t>3.01.01.0.046</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</si>
  <si>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</si>
  <si>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3.01.01.0.074</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</si>
  <si>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</si>
  <si>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 xml:space="preserve">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 </t>
  </si>
  <si>
    <t>3.02.00.0.003</t>
  </si>
  <si>
    <t xml:space="preserve">обслуживание долговых обязательств в части процентов, пеней и штрафных санкций по бюджетным кредитам, полученным из региональных и местных бюджетов </t>
  </si>
  <si>
    <t>3.02.00.0.004</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</si>
  <si>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</si>
  <si>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3.02.00.0.008</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</si>
  <si>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</si>
  <si>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</si>
  <si>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3.02.00.0.017</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</si>
  <si>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</si>
  <si>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3.02.00.0.019</t>
  </si>
  <si>
    <t xml:space="preserve">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
</t>
  </si>
  <si>
    <t>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</si>
  <si>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3.1. по перечню, предусмотренному Федеральным законом от 6 октября 2003г. № 131-ФЗ «Об общих принципах организации местного самоуправления в Российской Федерации», всего</t>
  </si>
  <si>
    <t xml:space="preserve">4.1.  за счет субвенций, предоставленных  из федерального бюджета </t>
  </si>
  <si>
    <t>3.04.01.0.002</t>
  </si>
  <si>
    <t>3.04.02.0.001</t>
  </si>
  <si>
    <t>3.04.02.0.002</t>
  </si>
  <si>
    <t>3.04.02.0.007</t>
  </si>
  <si>
    <t>3.04.02.0.054</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</si>
  <si>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сельской местности)</t>
  </si>
  <si>
    <t>3.05.02.0.000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</si>
  <si>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</si>
  <si>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3.05.03.0.000</t>
  </si>
  <si>
    <t>05 4 01 00590</t>
  </si>
  <si>
    <t>50 1 00 00190</t>
  </si>
  <si>
    <t>52 1 00 00190</t>
  </si>
  <si>
    <t>15 2 02 00190</t>
  </si>
  <si>
    <t>52 1 00 00590</t>
  </si>
  <si>
    <t>52 5 00 10380</t>
  </si>
  <si>
    <t>15 1 01 10070</t>
  </si>
  <si>
    <t>06 8 01 00190</t>
  </si>
  <si>
    <t>3.02.00.0.002</t>
  </si>
  <si>
    <t>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</si>
  <si>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</si>
  <si>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Раздел 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</si>
  <si>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03 1 01 10480</t>
  </si>
  <si>
    <t>02 1 01 00590</t>
  </si>
  <si>
    <t>02 1 01 00030</t>
  </si>
  <si>
    <t>02 2 01 00030</t>
  </si>
  <si>
    <t>02 2 01 00590</t>
  </si>
  <si>
    <t>02 2 01 10300</t>
  </si>
  <si>
    <t>12 1 01 10410</t>
  </si>
  <si>
    <t>02 3 01 00590</t>
  </si>
  <si>
    <t>02 3 0110440</t>
  </si>
  <si>
    <t>Проведение специальной оценки условий труда в целях безопасности работников в процессе их трудовой деятельности и прав работников на рабочие места, соответствующие государственным нормативным требованиям охраны труда</t>
  </si>
  <si>
    <t>Ежемесячные стипендии для одаренных учащихся образовательных учреждений культуры и искусства</t>
  </si>
  <si>
    <t>10400</t>
  </si>
  <si>
    <t>10360</t>
  </si>
  <si>
    <t>Создание условий, обеспечивающих возможность гражданам систематически заниматься физической культурой и спортом и отдельные мероприятия, направленные на осуществление муниципальной политики в отрасли «Физическая культура и спорт»</t>
  </si>
  <si>
    <t>08 1 01 10360</t>
  </si>
  <si>
    <t>02 1 01 60860</t>
  </si>
  <si>
    <t>Организация, проведение и обеспечение участия в смотрах, выставках, конкурсах, концертах, фестивалях, форумах, конференциях, праздниках, семинарах, практикумах культуры</t>
  </si>
  <si>
    <t>06 6 01 10180</t>
  </si>
  <si>
    <t>10260</t>
  </si>
  <si>
    <t>05 6 00 10260</t>
  </si>
  <si>
    <t>16 2 01 61650</t>
  </si>
  <si>
    <t>3.01.01.0.013</t>
  </si>
  <si>
    <t>участие в предупреждении и ликвидации последствий чрезвычайных ситуаций на территории муниципального района</t>
  </si>
  <si>
    <t>L4970</t>
  </si>
  <si>
    <t>Реализация мероприятий по обеспечению жильем молодых семей</t>
  </si>
  <si>
    <t>10 3 01 L4970</t>
  </si>
  <si>
    <t>Осуществление капитального ремонта</t>
  </si>
  <si>
    <t>3.01.01.0.044</t>
  </si>
  <si>
    <t>3.03.03.0.001</t>
  </si>
  <si>
    <t>3.01.01.0.031</t>
  </si>
  <si>
    <t>3.01.01.0.005</t>
  </si>
  <si>
    <t>11 1 01 10430</t>
  </si>
  <si>
    <t>10600</t>
  </si>
  <si>
    <t>54 4 00 10600</t>
  </si>
  <si>
    <t>S2820</t>
  </si>
  <si>
    <t>08 2 01 S2820</t>
  </si>
  <si>
    <t>Оплата труда инструкторов по спорту в муниципальных образованиях Краснодарского края</t>
  </si>
  <si>
    <t>10580</t>
  </si>
  <si>
    <t>10660</t>
  </si>
  <si>
    <t>56 1 00 00190</t>
  </si>
  <si>
    <t>1) раздел 4, ч.4.1,п.12         2) п.1   3) п.1</t>
  </si>
  <si>
    <t>56 1 00 60870</t>
  </si>
  <si>
    <t>56 1 00 60070</t>
  </si>
  <si>
    <t xml:space="preserve">1)раздел 4, ч.4.1, п.12  2)п.1 </t>
  </si>
  <si>
    <t xml:space="preserve">Объем бюджетных ассигнований,
необходимый для исполнения расходного обязательства
</t>
  </si>
  <si>
    <t>п.3</t>
  </si>
  <si>
    <t>55 1 00 11010</t>
  </si>
  <si>
    <t>11020</t>
  </si>
  <si>
    <t>Реализация переданных полномочий сельских поселений в части осуществления внутреннего муниципального финансового контроля</t>
  </si>
  <si>
    <t>54 1 00 11020</t>
  </si>
  <si>
    <t>в целом</t>
  </si>
  <si>
    <t>11010</t>
  </si>
  <si>
    <t>10740</t>
  </si>
  <si>
    <t>10700</t>
  </si>
  <si>
    <t>гл.9ст.50-53, гл10 ст 58-61</t>
  </si>
  <si>
    <t>10720</t>
  </si>
  <si>
    <t>10730</t>
  </si>
  <si>
    <t>10690</t>
  </si>
  <si>
    <t xml:space="preserve">1)Решение Совета  МО "Положение об администрации муниципального образования Каневской район" № 173 от 21.12.2011                                                                 </t>
  </si>
  <si>
    <t xml:space="preserve">1) раздел 4, ч.4.1,п.12         </t>
  </si>
  <si>
    <t>40030</t>
  </si>
  <si>
    <t>Иные межбюджетные трансферты на поддержку местных инициатив по итогам краевого конкурса</t>
  </si>
  <si>
    <t>Осуществление отдельных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</si>
  <si>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Реализация переданных полномочий сельских поселений в части осуществления внешнего муниципального финансового контроля</t>
  </si>
  <si>
    <t>10 1 01 10740</t>
  </si>
  <si>
    <t>S0340</t>
  </si>
  <si>
    <t>10790</t>
  </si>
  <si>
    <t>08 2 01 10790</t>
  </si>
  <si>
    <t>08 1 01 10790</t>
  </si>
  <si>
    <t>10800</t>
  </si>
  <si>
    <t>08 2 01 10800</t>
  </si>
  <si>
    <t>02 1 01 10790</t>
  </si>
  <si>
    <t>02 2 01 10790</t>
  </si>
  <si>
    <t>L3040</t>
  </si>
  <si>
    <t>02 2 01 L3040</t>
  </si>
  <si>
    <t>02 4 01 10740</t>
  </si>
  <si>
    <t>02 2 01 62460</t>
  </si>
  <si>
    <t>02 4 01 60860</t>
  </si>
  <si>
    <t>11 1 01 10730</t>
  </si>
  <si>
    <t>15 2 02 10690</t>
  </si>
  <si>
    <t>52 1 00 10740</t>
  </si>
  <si>
    <t>56 1 00 10740</t>
  </si>
  <si>
    <t>56 3 00 10700</t>
  </si>
  <si>
    <t>17 2 02 10580</t>
  </si>
  <si>
    <t>03 1 01 63110</t>
  </si>
  <si>
    <t>Создание условий для обеспечения стабильной деятельности администрации и её структурных подразделений</t>
  </si>
  <si>
    <t>Мероприятия по программному обеспечению подпрограммы «Информационный район»</t>
  </si>
  <si>
    <t>Укрепление материально- технической базы муниципального архива муниципального образования Каневской район</t>
  </si>
  <si>
    <t>Осуществление мероприятий по разработке проектно-сметной документации в целях выполнения капитального ремонта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</si>
  <si>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</si>
  <si>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Финансовое обеспечение мероприятий по организации архитектурно- градостроительной деятельности </t>
  </si>
  <si>
    <t>Приобретение предметов государственной символики Российской Федерации, Краснодарского края и Каневского района</t>
  </si>
  <si>
    <t>Проведение медицинских осмотров по углубленной программе медицинского обследования лиц, занимающихся физической культурой и спортом</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</si>
  <si>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</si>
  <si>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 п.2 п.п.2.1-2.3        2) п.1  3) п.1</t>
  </si>
  <si>
    <t>11 1 01 10720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</si>
  <si>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</si>
  <si>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Предоставление мер социальной поддержки в виде компенсации расходов на оплату жилых помещений, отопления и освещения работникам муниципальных учреждений, проживающим и работающим в муниципальном образовании Каневской район</t>
  </si>
  <si>
    <t>Расходы на обеспечение функций органов местного самоуправления и муниципальных органов</t>
  </si>
  <si>
    <t>Отдельные мероприятия по созданию инвестиционно привлекательного образа муниципального образования Каневской район</t>
  </si>
  <si>
    <t>Отдельные мероприятия, направленные на осуществление муниципальной политики и укрепление материально-технической базы и технического оснащения в отрасли  культуры, искусства и кинематографии</t>
  </si>
  <si>
    <t>Мероприятия, направленные на защиту населения от последствий, возникающих при авариях гидротехнических сооружений</t>
  </si>
  <si>
    <t>10430</t>
  </si>
  <si>
    <t>Отдельные мероприятия подпрограммы «Муниципальная поддержка  субъектов малого и среднего предпринимательства в муниципальном образовании Каневской район на 2019-2024 годы</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</si>
  <si>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</si>
  <si>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</si>
  <si>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</si>
  <si>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</si>
  <si>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</si>
  <si>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</si>
  <si>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</si>
  <si>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Осуществление государственных полномочий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в части регулирования численности безнадзорных животных на территории муниципальных образований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</si>
  <si>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</si>
  <si>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предоставлению жилых помещений детям- сиротам и детям, оставшимся без попечения родителей, лицам из их числа по договорам найма специализированных жилых помещений</t>
  </si>
  <si>
    <t>3.01.02.0.048</t>
  </si>
  <si>
    <t>4.2. за счет субвенций, предоставленных  из бюджета субъекта Росийской Федерации</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</si>
  <si>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</si>
  <si>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</si>
  <si>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</si>
  <si>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</si>
  <si>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создание условий для развития сельскохозяйственного производства в поселениях в сфере животноводства без учета рыболовства и рыбоводства</t>
  </si>
  <si>
    <t>оказание поддержки социально ориентированным некоммерческим организациям, благотворительной деятельности и добровольчеству (волонтерству)</t>
  </si>
  <si>
    <t>организация и осуществление мероприятий межпоселенческого характера по работе с детьми и молодежью</t>
  </si>
  <si>
    <t>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</si>
  <si>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дошкольного образования в частных дошкольных образовательных организациях, в частных общеобразовательных организациях)</t>
  </si>
  <si>
    <t>п.1</t>
  </si>
  <si>
    <t>06 8 01 10740</t>
  </si>
  <si>
    <t>02 2 01 00020</t>
  </si>
  <si>
    <t>52 3 00 40030</t>
  </si>
  <si>
    <t>02 3 01 60820</t>
  </si>
  <si>
    <t>53 1 00 10740</t>
  </si>
  <si>
    <t>02 2 01 60860</t>
  </si>
  <si>
    <t>10830</t>
  </si>
  <si>
    <t>Организация мероприятий  по созданию,обеспечению функционирования и развитию систем обзорного видеонаблюдения (включая системы видеонаблюдения социально-значимых объектов, объектов транспорта, иных объектов с массовым пребыванием граждан), их дальнейшее сопряжение с АПК "Безопасный город"</t>
  </si>
  <si>
    <t>05 5 01 10830</t>
  </si>
  <si>
    <t>на осуществление отдельных полномочий в сфере охраны здоровья в соответствии с частью первой статьи 16 Федерального закона от 21 ноября 2011 г. № 323-ФЗ "Об основах охраны здоровья граждан в Российской Федерации", не включенных в пункт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</si>
  <si>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410</t>
  </si>
  <si>
    <t>4.3. За счет собственных доходов и источников финансирования дефицита бюджета муниципального района, всего</t>
  </si>
  <si>
    <t>L5190</t>
  </si>
  <si>
    <t>10180</t>
  </si>
  <si>
    <t>08 3 01 10740</t>
  </si>
  <si>
    <t>02 4 01 62460</t>
  </si>
  <si>
    <t>Мероприятия, направленные на профилактику безнадзорности и недопущение совершения правонарушений несовершеннолетними</t>
  </si>
  <si>
    <t>03 4 01 69170</t>
  </si>
  <si>
    <t>03 4 01 69180</t>
  </si>
  <si>
    <t>03 1 00 69200</t>
  </si>
  <si>
    <t>03 4 01 69190</t>
  </si>
  <si>
    <t>52 3 00 10940</t>
  </si>
  <si>
    <t>10940</t>
  </si>
  <si>
    <t>Поддержка местных инициатив граждан</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</si>
  <si>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</si>
  <si>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303040001</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</si>
  <si>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</si>
  <si>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Дополнительная помощь местным бюджетам для решения социально-значимых вопросов местного значения</t>
  </si>
  <si>
    <t>03 5 01 10860</t>
  </si>
  <si>
    <t>3.01.01.0.012</t>
  </si>
  <si>
    <t>разработка и осуществление мер, направленных на укрепление межнационального и межконфессионального согласия, поддержку и развитие языков и культуры народов Российской Федерации, проживающих на территории муниципального района, реализацию прав коренных малочисленных народов и других национальных меньшинств, обеспечение социальной и культурной адаптации мигрантов, профилактику межнациональных (межэтнических) конфликтов</t>
  </si>
  <si>
    <t>06 3 01 L5190</t>
  </si>
  <si>
    <t xml:space="preserve">Государственная поддержка отрасли культуры </t>
  </si>
  <si>
    <t>06 4 01 S3320</t>
  </si>
  <si>
    <t>S3320</t>
  </si>
  <si>
    <t>Обеспечение жителей услугами организаций культуры путем оснащения кинотеатров необходимым оборудованием для осуществления кинопоказов с подготовленным субтитрированием и (или) тифлокомментированием</t>
  </si>
  <si>
    <t>S2560</t>
  </si>
  <si>
    <t>S2570</t>
  </si>
  <si>
    <t>Подготовка изменений в генеральные планы муниципальных образований Краснодарского края</t>
  </si>
  <si>
    <t>Подготовка изменений в правила землепользования и застройки муниципальных образований Краснодарского края</t>
  </si>
  <si>
    <t>05 8 1 01 10560</t>
  </si>
  <si>
    <t>10560</t>
  </si>
  <si>
    <t>3.01.01.0.035</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</si>
  <si>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</si>
  <si>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Оборудование системами оповещения населенных пунктов Каневского района, закупка оборудования, материалов, проведение монтажных и пуско-наладочных работ.</t>
  </si>
  <si>
    <t>56 1 00 00590</t>
  </si>
  <si>
    <t>3.04.02.0.123</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</si>
  <si>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</si>
  <si>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Реализация мероприятий по модернизации школьных систем образования</t>
  </si>
  <si>
    <t>S3550</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</si>
  <si>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</si>
  <si>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57860</t>
  </si>
  <si>
    <t>03 2 01 69130</t>
  </si>
  <si>
    <t>03 2 01 69100</t>
  </si>
  <si>
    <t>03 2 01 69110</t>
  </si>
  <si>
    <t>03 2 01 69140</t>
  </si>
  <si>
    <t>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(прочие, не указанные в 1.4.2.99.50- 1.4.2.99.73, 1.4.2.99.75-1.4.2.99.96, 1.4.2.99.103, 1.4.2.99.107, 1.4.2.99.108, 1.4.2.99.110 - 1.4.2.99.114, 1.4.2.99.500…)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</si>
  <si>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</si>
  <si>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02 2 01 63540</t>
  </si>
  <si>
    <t>1) раздел 4, ч.4.1, п.12         2) п.1 3) п.1</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</si>
  <si>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</si>
  <si>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3.02.00.0.023</t>
  </si>
  <si>
    <t>предоставление доплаты за выслугу лет к трудовой пенсии муниципальным служащим за счет средств местного бюджета</t>
  </si>
  <si>
    <r>
      <t xml:space="preserve">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t>
    </r>
    <r>
      <rPr>
        <sz val="14"/>
        <rFont val="Times New Roman"/>
        <family val="1"/>
        <charset val="204"/>
      </rPr>
      <t>без учета вопросов оплаты труда</t>
    </r>
    <r>
      <rPr>
        <b/>
        <sz val="14"/>
        <rFont val="Times New Roman"/>
        <family val="1"/>
        <charset val="204"/>
      </rPr>
      <t xml:space="preserve"> работников органов государственной власти субъекта Российской Федерации (органов местного самоуправления))</t>
    </r>
  </si>
  <si>
    <t>на предупреждение чрезвычайных ситуаций межмуниципального и регионального характера, стихийных бедствий, эпидемий и ликвидации их последствий, реализацию мероприятий, направленных на спасение жизни и сохранение здоровья людей при чрезвычайных ситуациях</t>
  </si>
  <si>
    <t>3.04.02.0.015</t>
  </si>
  <si>
    <t>3.04.02.0.034</t>
  </si>
  <si>
    <t>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сельской местности)</t>
  </si>
  <si>
    <t>3.04.02.0.035</t>
  </si>
  <si>
    <t>3.04.02.0.039</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</si>
  <si>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</si>
  <si>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</si>
  <si>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3.04.02.0.056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</si>
  <si>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</si>
  <si>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3.04.02.0.137</t>
  </si>
  <si>
    <t>3.04.02.0.125</t>
  </si>
  <si>
    <t>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осуществление регионального государственного контроля (надзора) в области обращения с животными</t>
  </si>
  <si>
    <t>р. 4, п 1.1.2 3) п.1</t>
  </si>
  <si>
    <t>1) п.2 п.п 2.1-2.3        2) п.1   3) п.1</t>
  </si>
  <si>
    <t xml:space="preserve">1) п.2 п.п 2.1        2) п.1 3) п.1  </t>
  </si>
  <si>
    <t xml:space="preserve">1) п.2 п.п 2.1        2) п.1 3) п.1   </t>
  </si>
  <si>
    <t xml:space="preserve">1) п.2 п.п 2.1        2) п.1   3) п.1 </t>
  </si>
  <si>
    <t xml:space="preserve">1) п.2 п.п 2.1        2) п.1 3) п.1    </t>
  </si>
  <si>
    <t xml:space="preserve">1) раздел 4, ч.4.1,п.12         2) п.1 3) п.1 </t>
  </si>
  <si>
    <t xml:space="preserve">1) п.2 п.п.2.1-2.3        2) п.1  3) п.1  4) п.1 </t>
  </si>
  <si>
    <t xml:space="preserve">1) п.2 п.п.2.1-2.3        2) п.1  3) п.1 </t>
  </si>
  <si>
    <t xml:space="preserve">1) раздел 4, ч.4.1,п.12         2) п.1  3) п.1 </t>
  </si>
  <si>
    <t xml:space="preserve">раздел 4, ч.4.1, п.12  2) п.1  3) п.1     </t>
  </si>
  <si>
    <t xml:space="preserve">1) п.2 п.п 2.1        2) п.1  3) п.1   </t>
  </si>
  <si>
    <t>1) раздел 4, ч.4.1, п.12         2) п.1 3) п.1  4) в целом</t>
  </si>
  <si>
    <t>1) раздел 4, ч.4.1, п.12         2) п.1 3) п.1   4) в целом</t>
  </si>
  <si>
    <t xml:space="preserve">1) п.2 п.п 2.1        2) п.1  3) п.1 4) п.1   </t>
  </si>
  <si>
    <t>1) р.2 п.2.2 пп.2.2.3        2) п.1  3) п.1  4) в целом</t>
  </si>
  <si>
    <t>Расходы за счет средств резервного фонда администрации Краснодарского края</t>
  </si>
  <si>
    <t>10930</t>
  </si>
  <si>
    <t>Создание и содержание мест (площадок) накопления твердых коммунальных отходов на территории муниципального образования Каневской район</t>
  </si>
  <si>
    <t>10570</t>
  </si>
  <si>
    <t>240</t>
  </si>
  <si>
    <t>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</si>
  <si>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раздел.1, ч.1.3</t>
  </si>
  <si>
    <t xml:space="preserve">1)р.1 п1.3   2) п.1 3) п.1 </t>
  </si>
  <si>
    <t>1)раздел 1,ч.1.3         2) п.1; 3)п.1</t>
  </si>
  <si>
    <t xml:space="preserve">1)раздел 1,ч.1.3         2) п.1; </t>
  </si>
  <si>
    <t xml:space="preserve">1)раздел 1,ч.1.3         2) п.1; 
</t>
  </si>
  <si>
    <t>Технологическое присоединение объекта электропотребления "Электроустановки земельного участка с видом разрешенного использования- объекты здравоохранения", расположенного по адресу 353730, Российская Федерация, Краснодарский край, Каневской район, х.Орджоникидзе, ул.Южная, д.12Б</t>
  </si>
  <si>
    <t>Организация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</si>
  <si>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Формирование у детей навыков безопасного поведения на дорогах</t>
  </si>
  <si>
    <t>1)раздел 1,ч.1.5,п.12          2) п.1  3)п.1</t>
  </si>
  <si>
    <t>1)раздел 1, ч.1.52)п.1</t>
  </si>
  <si>
    <t>1) раздел 1,ч.1.5        2) п.1 3) п.1 4) п.1</t>
  </si>
  <si>
    <t>1)с 29.06.2022 по 01.01.2999;    2) с 01.01.2015 по 31.12.2024  3) с 30.09.2022 по 31.12.2030</t>
  </si>
  <si>
    <t>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4)Решение Совета муниципального образования Каневской район от 18 декабря 2009 года № 202 "О пенсионном обеспечении за выслугу лет лиц, замещавших муниципальные должности и должности муниципальной службы Краснодарского края и финансовой поддержке отдельных категорий работников Каневского района"</t>
  </si>
  <si>
    <t>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30.09.2014 г. № 1398 "Об утверждении МП МО Каневской район "Информационное общество Каневского района"                                                3)Постановление АМО Каневской район от 28.09.2022г. № 1606 «Об утверждении муниципальной программы муниципального образования Каневской район «Информационное общество Каневского района»</t>
  </si>
  <si>
    <t>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4)Решение Совета МО Каневской район от 27 ноября 2012 года № 239 "Об учреждении звания "Почетный гражданин Каневского района"</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</si>
  <si>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</si>
  <si>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 Постановление администрации МО Каневской район от 28.09.2022 г. № 1605 "Об утверждении МП МО Каневской район «Муниципальная политика и развитие гражданского общества» </t>
  </si>
  <si>
    <t>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3) Постановление администрации МО Каневской район от 30.09.2022 г. № 1639 "Об утверждении МП МО Каневской район "Обеспечение безопасности населения МО Каневской район"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</si>
  <si>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</si>
  <si>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</si>
  <si>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00591</t>
  </si>
  <si>
    <t>02 3 01 00591</t>
  </si>
  <si>
    <t xml:space="preserve">1) п.2 п.п 2.1        2) п.1 3) п.1 </t>
  </si>
  <si>
    <t>06 6 01 10790</t>
  </si>
  <si>
    <t xml:space="preserve">1) п.2 п.п.2.1-2.3        2) п.1  </t>
  </si>
  <si>
    <t>1) п.2 п.п.2.1-2.3        2) п.1 3) п.1</t>
  </si>
  <si>
    <t>99 2 00 62590</t>
  </si>
  <si>
    <t>08 2 01 10270</t>
  </si>
  <si>
    <t xml:space="preserve">1) п.2 п.п 2.1-2.3        2) п.1   3) п.1 </t>
  </si>
  <si>
    <t>60740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</si>
  <si>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</si>
  <si>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08 1 01 60740</t>
  </si>
  <si>
    <t xml:space="preserve">1)раздел 4,ч.4.1,п.12  2) п.1 3)п.1   </t>
  </si>
  <si>
    <t xml:space="preserve">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t>
  </si>
  <si>
    <t xml:space="preserve">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t>
  </si>
  <si>
    <t xml:space="preserve">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 "Об утверждении МП МО Каневской район "Муниципальная политика и развитие гражданского общества"                               3)Постановление АМОот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на 2025-2030 годы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</si>
  <si>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31.10.2014 г. № 1522 "Об утверждении МП МО Каневской район "Экономическое развитие и инновационная экономика муниципатного образования Каневской район"                          3)Постановление АМО от 20.09.2022г. № 1552 «Об утверждении муниципальной программы муниципального образования Каневской район «Экономическое развитие и инновационная экономика Каневского района» </t>
  </si>
  <si>
    <t xml:space="preserve">1) 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31.10.2014г. № 1525"Об утверждении МП МО Каневской район "Муниципальная политика и развитие гражданского общества"                           3) 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t>
  </si>
  <si>
    <t xml:space="preserve">п.2 п.п 2.1-2.3   </t>
  </si>
  <si>
    <r>
      <t>Раздел 5.</t>
    </r>
    <r>
      <rPr>
        <b/>
        <sz val="14"/>
        <rFont val="Arial"/>
        <family val="2"/>
        <charset val="204"/>
      </rPr>
      <t xml:space="preserve"> </t>
    </r>
    <r>
      <rPr>
        <b/>
        <sz val="14"/>
        <rFont val="Times New Roman"/>
        <family val="1"/>
        <charset val="204"/>
      </rPr>
      <t xml:space="preserve">Расходные обязательства муниципального образования Каневской район, возникшие  в  результате принятия   нормативных правовых актов муниципального образования Каневской район, заключения договоров (соглашений)   в рамках реализации   органами местного самоуправления муниципального образования Каневской район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 всего   </t>
    </r>
  </si>
  <si>
    <t xml:space="preserve">1) п.2 п.п 2.1        2) п.1  3) п.1 4) в целом   </t>
  </si>
  <si>
    <t>10530</t>
  </si>
  <si>
    <t>05 7 01 10530</t>
  </si>
  <si>
    <t>08 2 01 10540</t>
  </si>
  <si>
    <t>Капитальный ремонт здания «Ледовый дворец имени А. Т. Кузовлева» МБУ СШ «Легион»</t>
  </si>
  <si>
    <t>10540</t>
  </si>
  <si>
    <t>Мероприятия по разработке проекта рекультивации земель муниципального образования Каневской район</t>
  </si>
  <si>
    <t>00</t>
  </si>
  <si>
    <t>00 0 00 00000</t>
  </si>
  <si>
    <t>000</t>
  </si>
  <si>
    <t>03810</t>
  </si>
  <si>
    <t>Погашение бюджетами муниципальных районов кредитов от других бюджетов бюджетной системы Российской Федерации</t>
  </si>
  <si>
    <t>03 2 01 А0820</t>
  </si>
  <si>
    <t>А0820</t>
  </si>
  <si>
    <t xml:space="preserve">1) Решение Совета МО "Положение об Отделе культуры администрации МО Каневской район" № 89 от 30.03.2011;                                                                  2) Постановление АМО Каневской район № 1530 от 31.10.2014 "Об утверждении МП МО Каневской район "Развитие культуры"                       3) Постановление АМО Каневской район от 30.09.2022г. № 1635 «Об утверждении муниципальной программы муниципального образования Каневской район «Развитие культуры» </t>
  </si>
  <si>
    <t>1) с 21.12.2011 по 01.01.2999;    2) с 01.01.2015 по 31.12.2024               3) с 28.09.2022 по 31.12.2030</t>
  </si>
  <si>
    <t xml:space="preserve">1)Решение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16.09.2014 г. № 1309 "Об утверждении МП МО Каневской район "Формирование условий для духовно-нравственного развития граждан"                                                                          3) Постановление АМО Каневской район от 30.09.2022г. №1634 «Об утверждении муниципальной программы муниципального образования Каневской район «Формирование условий для духовно-нравственного развития граждан» </t>
  </si>
  <si>
    <t>1)с 21.12.2011 по 01.01.2999;         2)с 17.06.2008 по 01.01.2999</t>
  </si>
  <si>
    <t>1)Решение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30.09.2014 г. № 1398 "Об утверждении МП МО Каневской район "Информационное общество Каневского района"                                                   3) Постановление АМО от 28.09.2022г. № 1606 «Об утверждении муниципальной программы муниципального образования Каневской район «Информационное общество Каневского района»</t>
  </si>
  <si>
    <t>1) раздел 4, ч.4.1,п.12         2) п.1 3) п.1</t>
  </si>
  <si>
    <t>Меры социальной поддержки гражданам Российской Федерации, заключившим контракт о прохождении военной службы в Вооруженных Силах Российской Федерации в целях участия в специальной военной операции</t>
  </si>
  <si>
    <t xml:space="preserve">1) раздел 4, ч.4.1,п.12         2) п.1    </t>
  </si>
  <si>
    <t xml:space="preserve">1)с 21.12.2011 по 01.01.2999;    2)с 05.08.2024 по 31.12.2024;  </t>
  </si>
  <si>
    <t xml:space="preserve">Мероприятия, направленные на профилактику терроризма в муниципальном образовании Каневской район </t>
  </si>
  <si>
    <t>08 2 01 10390</t>
  </si>
  <si>
    <t>08 2 01 S2690</t>
  </si>
  <si>
    <t>S2690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</si>
  <si>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</si>
  <si>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08 1 01 60820</t>
  </si>
  <si>
    <t>Разработка проектно-сметной документации на строительство объекта : «Строительство блочно-модульной котельной в ст.Каневской Каневского района Краснодарского края»</t>
  </si>
  <si>
    <t>3.01.01.0.004</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</si>
  <si>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</si>
  <si>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S0620</t>
  </si>
  <si>
    <t>Организация газоснабжения населения (поселений) (строительство подводящих газопроводов,  распределительных газопроводов)</t>
  </si>
  <si>
    <t xml:space="preserve">раздел 1 ч. 1.3, раздел 4,ч.4.1   </t>
  </si>
  <si>
    <t>12030</t>
  </si>
  <si>
    <t>Проведение капитальных ремонтов зданий, помещений, сооружений, благоустройство территорий, прилегающих к зданиям и сооружениям образовательных учреждений муниципального образования Каневской район сверх установленного уровня софинансирования</t>
  </si>
  <si>
    <t xml:space="preserve">с 01.03.2023 по 01.01.2999;   </t>
  </si>
  <si>
    <t>S0470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</si>
  <si>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отрасли культуры, благоустройства, сооружений инженерной защиты и берегоукрепления</t>
  </si>
  <si>
    <t>S0100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</si>
  <si>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благоустройство территорий, прилегающих к зданиям и сооружениям)</t>
  </si>
  <si>
    <t>раздел 1 ч.1.5   раздел 4,ч.4.1</t>
  </si>
  <si>
    <t>0310100590</t>
  </si>
  <si>
    <t>1)Решение Совета МО "Об утверждении Положения об управлении строительства администрации муниципального образования Каневской район" № 211 от 01.03.2023 г.                                           2) Соглашение о предоставлении субсидиииз краевого бюджета от15.02.2022г               3)Постановление администрации МО Каневской район от 31.10.2014 г. № 1524 "Об утверждении МП МО Каневской район "Развитие топливно-энергетического комплекса"</t>
  </si>
  <si>
    <t>раздел 1 ч. 1.3, раздел 4,ч.4.1   2)п 2, пп 2.1</t>
  </si>
  <si>
    <t>12020</t>
  </si>
  <si>
    <t>Разработка и согласование плана действий по предупреждению и ликвидации чрезвычайных ситуаций на территории муниципального образования Каневской район</t>
  </si>
  <si>
    <t>1)раздел 1 ч. 1.3, раздел 4,ч.4.1  2) п.1</t>
  </si>
  <si>
    <t>1)раздел 4,ч.4.1          2) п.1          3</t>
  </si>
  <si>
    <t>10450</t>
  </si>
  <si>
    <t>Cоздание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 сверх установленного уровня софинансирования</t>
  </si>
  <si>
    <t xml:space="preserve">1)раздел 4,ч.4.1         1) п.1        </t>
  </si>
  <si>
    <t>S0290</t>
  </si>
  <si>
    <t>Cоздание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</si>
  <si>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 xml:space="preserve">1)раздел 4,ч.4.1          1) п.1        </t>
  </si>
  <si>
    <t xml:space="preserve">1)раздел 4,ч.4.1,п.12          1) п.1        </t>
  </si>
  <si>
    <t xml:space="preserve">раздел 1 ч.1.5     раздел 4,ч.4.1  </t>
  </si>
  <si>
    <t>Осуществление мероприятий по разработке проектно-сметной документации в целях выполнения капитального ремонта, включая проведение экспертизы проектной документации</t>
  </si>
  <si>
    <t>Осуществление отдельных государственных полномочий по по предоставлению лицам, которые относились к категории детей- сирот и детей, оставшихся без попечения родителей, лиц из числа детей- сирот и детей, оставшихся без попечения родителей,и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обязательсва заемщика по которому обеспечены иппотекой</t>
  </si>
  <si>
    <t xml:space="preserve">раздел 1 ч. 1.1, раздел 4,ч.4.1   </t>
  </si>
  <si>
    <t>120</t>
  </si>
  <si>
    <t>10980</t>
  </si>
  <si>
    <t>Обеспечение автономными дымовыми пожарными извещателями мест проживания малоимущих многодетных семей, семей, находящихся в трудной жизненной ситуации, в социально опасном положении</t>
  </si>
  <si>
    <t>1)раздел 1 ч 1.1 , раздел 4,ч.4.1  2) п.1</t>
  </si>
  <si>
    <t xml:space="preserve">Решение Совета МО "Об утверждении Положения об управлении строительства администрации муниципального образования Каневской район" № 211 от 01.03.2023 г., Соглашение о предоставлении средств краевого бюджета в форме субвенций от № 23-С от 22 августа 2024 года </t>
  </si>
  <si>
    <t>06 3 01 60980</t>
  </si>
  <si>
    <t>06 6 01 10490</t>
  </si>
  <si>
    <t>Проведение мероприятий, направленных на сохранение культурного наследия муниципального образования Каневской район</t>
  </si>
  <si>
    <t xml:space="preserve">1)п.2 п.п2.1        2)п.1  3)п.1      </t>
  </si>
  <si>
    <t>S0280</t>
  </si>
  <si>
    <t>Обеспечение организации отдыха детей-инвалидов и детей с ограниченными возможностями здоровья в каникулярное время</t>
  </si>
  <si>
    <t>Осуществление мероприятий по разработке проектно-сметной  документации в целях выполнения капитального ремонта, включая проведение экспертизы проектной документации</t>
  </si>
  <si>
    <t>0220150500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</si>
  <si>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</si>
  <si>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1)с 21.12.2011 по 01.01.2999;    2)с 01.01.2015 по 31.12.2024            3)с 28.09.2022 по 31.12.2030</t>
  </si>
  <si>
    <t>1)с 21.12.2011 по 01.01.2999;      2)с 01.01.2015 по 31.12.2024  3)с 28.09.2022 по 31.12.2024</t>
  </si>
  <si>
    <t xml:space="preserve">1)Решение Совета  МО "Положение об администрации муниципального образования Каневской район" № 173 от 21.12.2011                      2) Постановление АМО Каневской район от 30.09.2014 г. № 1398 "Об утверждении МП МО Каневской район "Информационное общество Каневского района"                                       3)Постановление АМО Каневской районот 28.09.2022 №1606 "Об утверждении МП МО Каневской район "Информационное общество Каневского района"                                                         </t>
  </si>
  <si>
    <t>17 1 01 S0620</t>
  </si>
  <si>
    <t>1)с 21.12.2011 по 01.01.2999;    2)с 01.01.2015 по 31.12.2024            3)с 30.09.2022 по 31.12.2030</t>
  </si>
  <si>
    <t>1)раздел 4, ч.4.1, п.12         2) п.1 3) п.1</t>
  </si>
  <si>
    <t>1)раздел 4, ч.4.1, п.12         2) п.1  3) п.1</t>
  </si>
  <si>
    <t xml:space="preserve">1)с 21.12.2011 по 01.01.2999;    2)с 01.01.2015 по 31.12.2024  3)с 01.01.2025 по 31.12.2030 </t>
  </si>
  <si>
    <t>05 2 01 10510</t>
  </si>
  <si>
    <t>02 2 01 12030</t>
  </si>
  <si>
    <t>02 2 01 S0470</t>
  </si>
  <si>
    <t>02 2 01 S0100</t>
  </si>
  <si>
    <t xml:space="preserve">1) п.2 п.п 2.1        2) п.1  3)п.1  </t>
  </si>
  <si>
    <t>02 2 01 S3550</t>
  </si>
  <si>
    <t>02 2 ЕВ 57860</t>
  </si>
  <si>
    <t>03 1 01 10790</t>
  </si>
  <si>
    <t>03 1 01 S0280</t>
  </si>
  <si>
    <t>01 1 01 10930</t>
  </si>
  <si>
    <t>1)с 01.03.2023 по 01.01.2999;        2)с 15.02.2022</t>
  </si>
  <si>
    <t>1)с 21.12.2011 по 01.01.2999;    2)с 01.01.2015 по 31.12.2024   3)с 28.09.2022 по 31.12.2030</t>
  </si>
  <si>
    <t>1)с 21.12.2011 по 01.01.2999;             2)с 01.01.2015 по 31.12.2024                3)с 28.09.2022 по 31.12.2030</t>
  </si>
  <si>
    <t>1)с 21.12.2011 по 01.01.2999;    2)с 01.01.2015 по 31.12.2024              3)с 01.01.2025 по 31.12.2030</t>
  </si>
  <si>
    <t>1)с 30.03.2011 по 01.01.2999;            2)с 01.01.2015 по 31.12.2024                  3)с 30.09.2022 по 31.12.2030</t>
  </si>
  <si>
    <t>05 4 03 12020</t>
  </si>
  <si>
    <t>1)с 21.12.2011 по 01.01.2999;    2)с 01.01.2015 по 31.12.2024              3)с 29.09.2022 по 31.12.2030</t>
  </si>
  <si>
    <t>1)с 21.12.2011 по 01.01.2999;    2)с 01.01.2015 по 31.12.2024            3)с 20.09.2022 по 31.12.2030</t>
  </si>
  <si>
    <t>08 1 01 00020</t>
  </si>
  <si>
    <t>08 1 01 S0340</t>
  </si>
  <si>
    <t>08 2 01 10450</t>
  </si>
  <si>
    <t>08 2 01 S0290</t>
  </si>
  <si>
    <t xml:space="preserve">1)с 21.12.2011 по 01.01.2999;                         2)с 01.01.2015 по 31.12.2024  3)с 30.09.2022 по 31.12.2030  </t>
  </si>
  <si>
    <t xml:space="preserve">1) п.2 п.п 2.1-2.3        2) п.1   </t>
  </si>
  <si>
    <t>10 1 01 10790</t>
  </si>
  <si>
    <t>10 1 01 00020</t>
  </si>
  <si>
    <t>1)с 21.12.2011 по 01.01.2999;      2)с 01.01.2015 по 31.12.2024   3)с 28.09.2022 по 31.12.2030</t>
  </si>
  <si>
    <t xml:space="preserve">с 21.12.2011 по 01.01.2999;      2)с 01.01.2015 по 31.12.2024   3)с 28.09.2022 по 31.12.2030  </t>
  </si>
  <si>
    <t xml:space="preserve">1)с 21.12.2011 по 01.01.2999;    </t>
  </si>
  <si>
    <t>1)с 21.12.2011 по 01.01.2999;    2)с 01.01.2015 по 31.12.2024    3)с 28.09.2022 по 31.12.2030</t>
  </si>
  <si>
    <t xml:space="preserve">1)раздел 4, ч.4.1, п.12          2) п.1 3) п.1 </t>
  </si>
  <si>
    <t xml:space="preserve">1)раздел 4, ч.4.1, п.12         2) п.1  3) п.1 </t>
  </si>
  <si>
    <t>1)с 21.12.2011 по 01.01.2999;    2)с 01.01.2015 по 31.12.2024  3)с 28.09.2022 по 31.12.2030</t>
  </si>
  <si>
    <t>1)с 21.12.2011 по 01.01.2999;    2)с 01.01.2015 по 31.12.2024; 3)с 28.09.2022 по 31.12.2030  4)01.01.2010 по 01.01.2999</t>
  </si>
  <si>
    <t>1)раздел 4, ч.4.1,п.12         2) п.1   3) п.1</t>
  </si>
  <si>
    <t xml:space="preserve">1)раздел 4, ч.4.1,п.12         2) п.1   3) п.1 4) п.1 </t>
  </si>
  <si>
    <t>1)с 21.12.2011 по 01.01.2999;    2)с 01.01.2015 по 31.12.2024;  3)с 28.09.2022 по 31.12.2030  4)с 01.01.2013 по 01.01.2999</t>
  </si>
  <si>
    <t>52 3 00 12010</t>
  </si>
  <si>
    <t>05 8 01 10980</t>
  </si>
  <si>
    <t>56 1 00 69210</t>
  </si>
  <si>
    <t>1)с 21.12.2011 по 01.01.2999;    2)с 01.01.2015 по 31.12.2024  3)с 01.01.2025 по 31.12.2030  4)с 18.01.2022 по 31.12.2022</t>
  </si>
  <si>
    <t>1)с 21.12.2011 по 01.01.2999;    2)с 01.01.2015 по 31.12.2024  3)с 29.09.2022 по 31.12.2030   4)с 25.01.2022 по 31.12.2022</t>
  </si>
  <si>
    <t>56 3 00 60960</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</si>
  <si>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</si>
  <si>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1)с 21.12.2011 по 01.01.2999;    2)с 01.01.2015 по 31.12.2024  3)с 01.01.2025 по 31.12.2030  </t>
  </si>
  <si>
    <t xml:space="preserve">1) раздел 4, ч.4.1, п.12         2) п.1  3) п.1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</si>
  <si>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</si>
  <si>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раздел 4, ч.4.1, п.12         2) п.1 3) п.1   </t>
  </si>
  <si>
    <t>1) раздел 4, ч.4.1, п.12         2) п.1 3) п.1  м</t>
  </si>
  <si>
    <t xml:space="preserve">1)с 21.12.2011 по 01.01.2999;    2)с 01.01.2015 по 31.12.2024  3)с 29.09.2022 по 31.12.2030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</si>
  <si>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</si>
  <si>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</si>
  <si>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раздел 4, ч.4.1, п.12         2) п.1 3) п.1  </t>
  </si>
  <si>
    <t xml:space="preserve">1)с 21.12.2011 по 01.01.2999;    2)с 01.01.2015 по 31.12.2024  3)с 30.09.2022 по 31.12.2030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</si>
  <si>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от 30.09.2022г. № 1640  «Об утверждении муниципальной программы муниципального образования Каневской район «Дети Каневского района»                                                 </t>
  </si>
  <si>
    <t xml:space="preserve">1)с 21.12.2011 по 01.01.2999;    2)с 01.01.2015 по 31.12.2024  3)с 01.01.2025 по 31.12.2030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</si>
  <si>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</si>
  <si>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</si>
  <si>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раздел 4, ч.4.1, п.12          2) п.1 3) п.1  </t>
  </si>
  <si>
    <t xml:space="preserve">1)с 21.12.2011 по 01.01.2999;    2)с 01.01.2015 по 31.12.2024  3)с 29.09.2022 по 31.12.2030  </t>
  </si>
  <si>
    <t>56 3 00 10230</t>
  </si>
  <si>
    <t>17 3 04 S2570</t>
  </si>
  <si>
    <t>Иные межбюджетные трансферты на поддержку мер по обеспечению сбалансированности бюджетов поселений</t>
  </si>
  <si>
    <t>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11.09.2014 г. № 1273 "Об утверждении МП МО Каневской район "Казачество Каневского района"                                                            3) Постановление администрации МО Каневской район от 28.09.2022г.№ 1604 «Об утверждении муниципальной программы муниципального образования Каневской район «Казачество Каневского района»</t>
  </si>
  <si>
    <t>S2590</t>
  </si>
  <si>
    <t>17 2 02 S2590</t>
  </si>
  <si>
    <t xml:space="preserve">1)Решение Совета  МО "Положение об администрации муниципального образования Каневской район" № 173 от 21.12.2011                                                                 2)Решение Совета  МО "Об утверждении Порядка использования бюджетных ассигнований резервного фонда администрации муниципального 
образования Каневской район" № 1443 от 28.08.2024                                             </t>
  </si>
  <si>
    <t xml:space="preserve">1) п.2 п.п.2.1-2.3        2) п.1 </t>
  </si>
  <si>
    <t>3.01.01.0.016</t>
  </si>
  <si>
    <t>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</si>
  <si>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администрации МО Каневской район от 29.09.2022 г. № 1614 "Об утверждении МП МО Каневской район "Развитие сельского хозяйства муниципального образования Каневской район"</t>
  </si>
  <si>
    <t>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администрации МО Каневской район от 29.09.2022 г. № 1614 "Об утверждении МП МО Каневской район "Развитие сельского хозяйства муниципального образования Каневской район"</t>
  </si>
  <si>
    <t xml:space="preserve">1)Решение Совета  МО "Положение об администрации муниципального образования Каневской район" № 173 от 21.12.2011                                                                 2)Постановление администрации МО Каневской район от 30.10.2014 № 1649 "Об утверждении МП МО Каневской район "Дети Каневского района"                                                                              3)Постановление администрации МО Каневской район от 30.09.2022 № 1640 "Об утверждении МП МО Каневской район "Дети Каневского района"  </t>
  </si>
  <si>
    <t xml:space="preserve">1) Решение Совета МО "Об утверждении Положения об управлении строительства администрации муниципального образования Каневской район" № 211 от 01.03.2023 г.                                                                       2) 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3)Постановление АМО Каневской район от 30.09.2022г. № 1639 «Об утверждении муниципальной программы муниципального образования Каневской район «Обеспечение безопасности населения» </t>
  </si>
  <si>
    <t xml:space="preserve">10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30.09.2014 г. № 1398 "Об утверждении МП МО Каневской район "Информационное общество Каневского района"                                                   3) Постановление АМО от 28.09.2022г. № 1606 «Об утверждении муниципальной программы муниципального образования Каневской район «Информационное общество Каневского района»                     </t>
  </si>
  <si>
    <t>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</si>
  <si>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1)Решение Совета  МО "Положение об администрации муниципального образования Каневской район" № 173 от 21.12.2011                                                                 2)Решение Совета  МО "Об установлении дополнительной меры социальной поддержки в виде единовременной денежной выплаты отдельным категориям граждан в муниципальном образовании Каневской район" от 05.08.2024г № 323                                                                3)Решение Совета  МО "Об установлении дополнительной меры социальной поддержки в виде единовременной денежной выплаты отдельным категориям граждан в муниципальном образовании Каневской район" от 29.01.2025г № 362</t>
  </si>
  <si>
    <t>3.06.04.2.000</t>
  </si>
  <si>
    <t>в иных случаях, не связанных с заключением соглашений</t>
  </si>
  <si>
    <t>3.06.04.2.100</t>
  </si>
  <si>
    <t>межбюджетные трансферты из бюджета муниципального района на поддержку мер по обеспечению сбалансированности бюджетов поселений, входящих в состав данного муниципального района, в том числе в форме дотаций</t>
  </si>
  <si>
    <t>3.06.04.2.200</t>
  </si>
  <si>
    <t>3.01.02.0.004</t>
  </si>
  <si>
    <t>организация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</si>
  <si>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1)с 01.03.2023 по 01.01.2999;          2)с 01.01.2015 по 31.12.2024</t>
  </si>
  <si>
    <t>отчетный финансовый год (2024)</t>
  </si>
  <si>
    <t>текущий финан- совый год    (2025 г-план на01.10.2025)</t>
  </si>
  <si>
    <t>очередной финансовый год (2026)</t>
  </si>
  <si>
    <t>первый год планового периода (2027)</t>
  </si>
  <si>
    <t>второй год планового периода (2028)</t>
  </si>
  <si>
    <t>Решение Совета МО от 16.04.2025г. № 387 "Положение о финансовом управлении администрации МО Каневской муниципальный район Краснодарского края"</t>
  </si>
  <si>
    <t>с 16.04.2025 по 01.01.2999</t>
  </si>
  <si>
    <t>Соглашение о передаче администрацией Каневского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63</t>
  </si>
  <si>
    <t>с 01.01.2025 по 31.12.2025</t>
  </si>
  <si>
    <t>Соглашение о передаче администрацией Красногвардейского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65</t>
  </si>
  <si>
    <t>Соглашение о передаче администрацией Кубанскостепного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64</t>
  </si>
  <si>
    <t>Соглашение о передаче администрациейНоводеревянковского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62</t>
  </si>
  <si>
    <t>Соглашение о передаче администрацией Новоминского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66</t>
  </si>
  <si>
    <t>Соглашение о передаче администрацией Привольненского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63</t>
  </si>
  <si>
    <t>Соглашение о передаче администрацией Придорожного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68</t>
  </si>
  <si>
    <t>Соглашение о передаче администрацией Стародеревянковского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69</t>
  </si>
  <si>
    <t>Соглашение о передаче администрацией Челбасского СП администрации МО Каневской муниципальный район Краснодарского края полномочий по осуществлению внутреннего муниципального финансового контроля на 2025 год от 27.12.2024г. № 70</t>
  </si>
  <si>
    <t xml:space="preserve">Решение Совета МО "Регламент Совета муниципального образования Каневской муниципальный район Краснодарского края" № 397 от 16.04.2025;                                                                                                                                              </t>
  </si>
  <si>
    <t>11 1 01 12050</t>
  </si>
  <si>
    <t xml:space="preserve">1)раздел 4, ч.4.1,п.12         2) п.1   3) п.1 </t>
  </si>
  <si>
    <t>Единовременная денежная выплата отдельным категориям граждан Российской Федерации, проживающих на территории муниципального образования Каневской муниципальный район Краснодарского края, в связи с празднованием 80-й годовщины Победы в Великой Отечественной войне 1941-1945 годов</t>
  </si>
  <si>
    <t>1)Решение Совета  МО "Положение об администрации муниципального образования Каневской район" № 173 от 21.12.2011                                                                 2)Постановление АМО Каневской район от 28.09.2022г. № 1605 «Об утверждении муниципальной программы муниципального образования Каневской район «Муниципальная политика и развитие гражданского общества»                                    3)Решение Совета МО Каневской район от 16 апреля 2025 года № 384 «О дополнительной мере социальной поддержки в виде единовременной денежной выплаты отдельным категориям граждан Российской Федерации, проживающих на территории муниципального образования Каневской муниципальный район Краснодарского края, в связи с празднованием 80-й годовщины Победы в Великой Отечественной войне 1941-1945 годов»</t>
  </si>
  <si>
    <t>1)с 21.12.2011 по 01.01.2999;    2)с 28.09.2022 по 31.12.2030  3)с 01.04.2025 по 31.12.2025</t>
  </si>
  <si>
    <t>16 1 02 60911</t>
  </si>
  <si>
    <t>16 1 02 60912</t>
  </si>
  <si>
    <t>16 1 02 60913</t>
  </si>
  <si>
    <t>16 1 0 260914</t>
  </si>
  <si>
    <t>16 1 02 60915</t>
  </si>
  <si>
    <t>16 1 02 60916</t>
  </si>
  <si>
    <t>16 1 02 60918</t>
  </si>
  <si>
    <t>16 1 02 60919</t>
  </si>
  <si>
    <t>16 1 02 6091Г</t>
  </si>
  <si>
    <t>16 1 03 60911</t>
  </si>
  <si>
    <t>16 1 03 60912</t>
  </si>
  <si>
    <t>16 1 03 60913</t>
  </si>
  <si>
    <t>16 1 03 60914</t>
  </si>
  <si>
    <t>16 1 03 60915</t>
  </si>
  <si>
    <t>16 1 03 60917</t>
  </si>
  <si>
    <t>16 1 04 60911</t>
  </si>
  <si>
    <t>16 1 04 60912</t>
  </si>
  <si>
    <t>16 1 04 60913</t>
  </si>
  <si>
    <t>16 1 04 60914</t>
  </si>
  <si>
    <t>16 1 04 60915</t>
  </si>
  <si>
    <t>16 1 04 60917</t>
  </si>
  <si>
    <t>16 1 04 60918</t>
  </si>
  <si>
    <t>16 1 04 60919</t>
  </si>
  <si>
    <t>16 1 04 6091Д</t>
  </si>
  <si>
    <t>Раздел 2     п.2.3.10, раздел 1 п.1.3 аб. 5</t>
  </si>
  <si>
    <t xml:space="preserve">Решение Совета МО Каневской район от 16.04.2025г. № 388 "Об утверждении Положения об управлении имущественных отношений администрации муниципального образования Каневской муниципальный район Краснодарского края" </t>
  </si>
  <si>
    <t>Раздел 2         п.2.2.3</t>
  </si>
  <si>
    <t xml:space="preserve">Решение Совета МО от 16.04.2025г. № 388 "Об утверждении Положения об управлении имущественных отношений администрации муниципального образования Каневской муниципальный район Краснодарского края" </t>
  </si>
  <si>
    <t>Раздел 1 п.1.3 аб. 5</t>
  </si>
  <si>
    <t xml:space="preserve">1)Решение Совета МО от 16.04.2025г. № 388 "Об утверждении Положения об управлении имущественных отношений администрации муниципального образования Каневской муниципальный район Краснодарского края"                                                               2) Постановление администрации МО Каневской район 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</si>
  <si>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1)с 16.04.2025 по 01.01.2999       2)с 01.01.2015 по 31.12.2024   3)с 30.09.2022 по 31.12.2030  4)с 30.01.2020 по 31.12.2022</t>
  </si>
  <si>
    <t xml:space="preserve">1)Решение Совета МО от 28.05.2025 № 402"«Об утверждении Положения о контрольно-счётной палате муниципально-го образования Каневкой муниципальный район Краснодарского края»"  </t>
  </si>
  <si>
    <t>ст.21 п.2</t>
  </si>
  <si>
    <t>с 28.12.2024 по 31.12.2025</t>
  </si>
  <si>
    <t>Решение Совета Челбасского сельского поселения Каневского района от 28 декабря 2024 года № 02-13/16</t>
  </si>
  <si>
    <t>Решение Совета Новоминского сельского поселения Каневского района от 28 декабря 2024 года №02-13/20</t>
  </si>
  <si>
    <t>Решение Совета Кубанскостепного сельского поселения Каневского района  от 28 декабря 2024 года №02-13/22</t>
  </si>
  <si>
    <t>Решение Совета Каневского сельского поселения Каневского района от 28 декабря 2024 года №02-13/16</t>
  </si>
  <si>
    <t>Решение Совета Красногвардейского сельского поселения Каневского района от 28 декабря 2024 года №02-13/17</t>
  </si>
  <si>
    <t>Решение Совета Придорожного сельского поселения Каневского района от 28 декабря 2024 года №02-13/23</t>
  </si>
  <si>
    <t>решения Совета Привольненского сельского поселения Каневского района от 298 декабря 2024 года №02-13/18</t>
  </si>
  <si>
    <t>Решение Совета Стародеревянковского сельского поселения Каневского района от 28 декабря 2024 года №02-13/21</t>
  </si>
  <si>
    <t>Решение Совета Новодеревянковского сельского поселения Каневского района от 28 декабря 2024 года №02-13/19</t>
  </si>
  <si>
    <t xml:space="preserve">Решение Совета МО от 28.05.2025 № 402 "Положение о контрольно-счетной палате муниципального образования Каневской муниципальный районКраснодарского края" </t>
  </si>
  <si>
    <t>с 28.05.2025 по 01.01.2999</t>
  </si>
  <si>
    <t>14 3 01 10130</t>
  </si>
  <si>
    <t>18 1 01 10420</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</si>
  <si>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«Казачество Каневского района» от 11.09.2014 № 1118;                        3)Постановление администрации МО Каневской район от 28.09.2022г.№ 1604 «Об утверждении муниципальной программы муниципального образования Каневской район «Казачество Каневского района» </t>
  </si>
  <si>
    <t>1)с 16.04.2025 по 01.01.2999;             2)с 01.01.2015 по 31.12.2020         3)с 28.09.2022 по 31.12.2030</t>
  </si>
  <si>
    <t>1) Решение Совета  МО "Положение об Управлении образования МО Каневской муниципальный район Краснодарского края" № 391 от 16.04.2025;                                         2)Постановление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3) Постановление администрации МО Каневской район  от 28.09.2022 года №1607 "Укрепление правопорядка, профилактика правонарушений, усиление борьбы с преступностью в Каневском районе"</t>
  </si>
  <si>
    <t xml:space="preserve">1)с 16.04.2025 по 01.01.2999;              2)с 01.01.2015 по 31.12.2024  3)с 28.09.2022 по 31.12.2030          </t>
  </si>
  <si>
    <t xml:space="preserve">1)с 16.04.2025 по 01.01.2999;        2)с 01.01.2015 по 31.12.2024  3)с 30.09.2022 по 31.12.2999        </t>
  </si>
  <si>
    <t xml:space="preserve">1) Решение Совета  МО "Положение об Управлении образования МО Каневской муниципальный район Краснодарского края" № 391 от 16.04.2025;                                                              2)Постановление АМО от 31.10.2014 № 1523 "Об утверждении муниципальной программы Каневского района  "Обеспечение безопасности населения МО Каневской район"                  3)Постановление администрации МО Каневской район от 28.09.2022 года №1597 «Профилактика терроризма  в муниципальном образовании Каневской район» </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</si>
  <si>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 Постановление администрации 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</si>
  <si>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1)с 16.04.2025 по 01.01.2999;              2)с 01.01.2015 по 31.12.2024  3)с 28.09.2022 по 31.12.2030    </t>
  </si>
  <si>
    <t>02 1 01 S2980</t>
  </si>
  <si>
    <t>S2980</t>
  </si>
  <si>
    <t xml:space="preserve">1)Решение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 Постановление администрации 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</si>
  <si>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1с 16.04.2025 по 01.01.2999;              2)с 01.01.2015 по 31.12.2024            3)с 28.09.2022 по 31.12.2030    </t>
  </si>
  <si>
    <t>02 2 01 S2980</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</si>
  <si>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"Дети Каневского района" от 30.10.2014 № 1649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</si>
  <si>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1)с 16.04.2025 по 01.01.2999;             2)с 01.01.2015 по 31.12.2024              3)с 30.09.2022 по 31.12.2030  </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</si>
  <si>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Об утверждении муниципальной программы "Дети Каневского района" от 30.10.2014 № 1649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</si>
  <si>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1)с 16.04.2025 по 01.01.2999;             2)с 01.01.2015 по 31.12.2024   3)с 30.09.2022 по 31.12.2030     </t>
  </si>
  <si>
    <t>1) Решение Совета  МО "Положение об Управлении образования МО Каневской муниципальный район Краснодарского края" № 391 от 16.04.2025;                                                              2) Постановление АМО Об утверждении муниципальной программы Каневского района  «Развитие образования» от 30.10.2014 № 1519                             3)Постановление АМО от 28.09.2022г. № 1612 «Об утверждении муниципальной программы муниципального образования Каневской район «Развитие образования»</t>
  </si>
  <si>
    <t xml:space="preserve">1)с 16.04.2025 по 01.01.2999;              2)с 01.01.2015 по 31.12.2024              3)с 30.09.2022 по 31.12.2030   </t>
  </si>
  <si>
    <t>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t>
  </si>
  <si>
    <t xml:space="preserve">1)с 16.04.2025 по 01.01.2999;              2)с 01.01.2015 по 31.12.2024            3)с 28.09.2022 по 31.12.2030    </t>
  </si>
  <si>
    <t>1)Решение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t>
  </si>
  <si>
    <t xml:space="preserve">1)с 16.04.2025 по 01.01.2999;              2)с 01.01.2015 по 31.12.2024             3)с 28.09.2022 по 31.12.2030       </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</si>
  <si>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</si>
  <si>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1)с 16.04.2025 по 01.01.2999;              2)с 01.01.2015 по 31.12.2024    3)с 28.09.2022 по 31.12.2030   </t>
  </si>
  <si>
    <t>1)Решение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t>
  </si>
  <si>
    <t>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4)  Постановление АМО Каневской район от 29.07.2022 № 1199 Об утверждении Порядка  предоставления из бюджета МОКаневской район дошкольным образовательным организациям, частным общеобразовательным организациям и ИП, осуществяющих свою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соотвествии с нормативами финансового обеспечения образовательной деятельности (нормативами подушевого финансирования расхожов), утвержденных Законом КК о краевом бюджете</t>
  </si>
  <si>
    <t>1)с 16.04.2025 по 01.01.2999;              2) с 01.01.2015 по 31.12.2024  3) с 28.09.2022 по 31.12.2030    4) с 18.01.2023 по 21.12.2023</t>
  </si>
  <si>
    <t>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4)  Постановление АМО Каневской район от 29.07.2022 № 1199  Об утверждении Порядка  предоставления из бюджета МОКаневской район дошкольным образовательным организациям, частным общеобразовательным организациям и ИП, осуществяющих свою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соотвествии с нормативами финансового обеспечения образовательной деятельности (нормативами подушевого финансирования расхожов), утвержденных Законом КК о краевом бюджете</t>
  </si>
  <si>
    <t>1)с 16.04.2025 по 01.01.2999;             2)с 01.01.2015 по 31.12.2024  3)с 28.09.2022 по 31.12.2030   4)с 29.07.2022 по 01.01.2999</t>
  </si>
  <si>
    <t xml:space="preserve">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</si>
  <si>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раздел 1 ч.1.5</t>
  </si>
  <si>
    <t>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1524 "Об утверждении МП МО Каневской район "Развитие топливно-энергетического комплекса"                                    3)Постановление администрации МО Каневской район от 28.06.2019 г. № 1164 "Об утверждении Порядка предоставления субсидий муниципальным унитарным предприятиям МО Каневской район из бюджета МО Каневской район"</t>
  </si>
  <si>
    <t>1с 16.04.2025 по 01.01.2999        2)с 01.01.2015 по 31.12.2024         3)с 26.06.2019 по 01.01.2999</t>
  </si>
  <si>
    <t>Проведение работ по техническому диагностированию и экспертизам промышленной безопасности технических устройств и зданий котельных, находящихся в муниципальной собственности</t>
  </si>
  <si>
    <t>9T001</t>
  </si>
  <si>
    <t>17 2 02 9T001</t>
  </si>
  <si>
    <t>17 2 02 9T002</t>
  </si>
  <si>
    <t>9T002</t>
  </si>
  <si>
    <t>Проведение комплекса мероприятий по ремонту объектов теплоснабжения и приобретение оборудования в целях обеспечения бесперебойной работы объектов теплоснабжения</t>
  </si>
  <si>
    <t>17 2 02 ST000</t>
  </si>
  <si>
    <t>ST000</t>
  </si>
  <si>
    <t>17 2 02 9T003</t>
  </si>
  <si>
    <t>9T003</t>
  </si>
  <si>
    <t xml:space="preserve">Мероприятия, связанные с  технологическим присоединением объектов строительства к сетям инженерно-технического обеспечения </t>
  </si>
  <si>
    <t xml:space="preserve">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</si>
  <si>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5630010570</t>
  </si>
  <si>
    <t>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2)Решение Совета  МО "О создании муниципального дорожного фонда муниципального образования Каневской район и утверждении порядка формирования и использования бюджетных ассигнований муниципального дорожного фонда муниципального образования Каневской район" от 16.10.2013 №294                                                       3)Постановление администрации МО Каневской район от 31.10.2014 г. № 1526 "Об утверждении МП МО Каневской район "Капитальный ремонт автомобильных дорог местного значения Каневского района"                                                     4) Постановление администрации МО Каневской район от 28.09.2022г. № 1613«Об утверждении муниципальной программы муниципального образования Каневской район «Капитальный ремонт, ремонт и содержание автомобильных дорог общего пользования местного значения Каневского района»</t>
  </si>
  <si>
    <t xml:space="preserve">1)с 16.04.2025 по 01.01.2999    2)с 01.01.2014 по 01.01.2999;     3)с 01.01.2015 по 31.12.2024  4)с 28.09.2022 по 31.12.2030 </t>
  </si>
  <si>
    <t>04 1 01 9Д001</t>
  </si>
  <si>
    <t>9Д001</t>
  </si>
  <si>
    <t>Содержание автомобильных дорог местного значения вне границ населенных пунктов</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</si>
  <si>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t>
  </si>
  <si>
    <t>1)с 16.04.2025 по 01.01.2999          2) с 01.01.2015 по 31.12.2024</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</si>
  <si>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АМО Каневской район Об утверждении муниципальной программы Каневского района  «Развитие образования» от 30.10.2014 № 1519                                                                    3) Постановление администрации МО Каневской район          от 28.09.2022г. № 1612 «Об утверждении муниципальной программы муниципального образования Каневской район «Развитие образования» </t>
  </si>
  <si>
    <t>021Я1А3150</t>
  </si>
  <si>
    <t>021Я153150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</si>
  <si>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</si>
  <si>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Строительство спортивного зала МБОУ ООШ №36 в ст.Новоминской Каневского района Краснодарского края</t>
  </si>
  <si>
    <t>12060</t>
  </si>
  <si>
    <t>02 2 01 12060</t>
  </si>
  <si>
    <t>57500</t>
  </si>
  <si>
    <t>02 2 Ю4 57500</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</si>
  <si>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АМО Каневской район Об утверждении муниципальной программы "Дети Каневского района" от 30.10.2014 № 1649                </t>
  </si>
  <si>
    <t>19 3 03 S2560</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</si>
  <si>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 1630 от 30.09.2022 года  «Об утверждении муниципальной программы муниципального образования Каневской район «Комплексное и устойчивое развитие Каневского района в сфере строительства и архитектуры»                                                                              3) Постановление администрации МО Каневской район от 31.10.2014 г. № 1524 "Об утверждении МП МО Каневской район "Развитие топливно-энергетического комплекса"                            </t>
  </si>
  <si>
    <t>1)с 16.04.2025 по 01.01.2999;        2)с 01.01.2025 по 31.12.2030</t>
  </si>
  <si>
    <t>Модернизация региональных и муниципальных музеев</t>
  </si>
  <si>
    <t>1) раздел 1 ч. 1.3, раздел 4,ч.4.1 2) п.1 3) п.1</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</si>
  <si>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Соглашение о предоставлении субсидии из краевого бюджета от 21.01.2025г            3)Постановление АМО Каневской район от 30.09.2022г. № 1635 «Об утверждении муниципальной программы муниципального образования Каневской район «Развитие культуры»</t>
  </si>
  <si>
    <t>1)с 16.04.2025 по 01.01.2999;  2)с 21.01.2025 по 31.12.2025 3)с 30.09.2022 по 31.12.2030</t>
  </si>
  <si>
    <t>06 6 Я5 55970</t>
  </si>
  <si>
    <r>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r>
    <r>
      <rPr>
        <b/>
        <sz val="12"/>
        <color rgb="FF333333"/>
        <rFont val="Times New Roman"/>
        <family val="1"/>
        <charset val="204"/>
      </rPr>
      <t>2</t>
    </r>
    <r>
      <rPr>
        <sz val="12"/>
        <color rgb="FF333333"/>
        <rFont val="Times New Roman"/>
        <family val="1"/>
        <charset val="204"/>
      </rPr>
      <t>)Постановление АМО Каневской район от 30.09.2022г. № 1635 «Об утверждении муниципальной программы муниципального образования Каневской район «Развитие культуры»</t>
    </r>
  </si>
  <si>
    <t xml:space="preserve">1) раздел 1 ч. 1.3, раздел 4,ч.4.1 2) п.1 </t>
  </si>
  <si>
    <t>1)с 16.04.2025 по 01.01.2999;   2)с 30.09.2022 по 31.12.2030</t>
  </si>
  <si>
    <t>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t>
  </si>
  <si>
    <t>1)с 16.04.2025 по 01.01.2999;           2)с 01.01.2015 по 31.12.2024</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</si>
  <si>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1523 "Об утверждении МП МО Каневской район "Обеспечение безопасности населения"                                                             </t>
  </si>
  <si>
    <t xml:space="preserve">1)с 16.04.2025 по 01.01.2999    2)с 01.01.2015  по 31.12.2024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</si>
  <si>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11.07.2024г. № 67-р "О выделении спедств из резервного фонда МО Каневской район"                                                             </t>
  </si>
  <si>
    <t xml:space="preserve">1)с 16.04.2025 по 01.01.2999    2)с 11.07.2024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</si>
  <si>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                                                   </t>
  </si>
  <si>
    <t xml:space="preserve">1)с 16.04.2025 по 01.01.2999   2)с 31.10.2014 по01.01.2999;   </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</si>
  <si>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                                                     3) Соглашение о предоставлении субсидии из краевого бюджета бюджету муниципального образования Каневской район  №201-829-2023-03620000-090  от 25.05.2023г, Дополнительное соглашение от 15 мая 2024 года №201-829-2023-03620000-090/1;  Соглашение от 06 февраля 2024 года №201-829-2024-03620000-016
Дополнительное соглашение от 22 мая 2024 года №201-829-2024-03620000-016/1</t>
  </si>
  <si>
    <t>1)с 16.04.2025 по 01.01.2999       2)с 01.01.2015 по 31.12.2024;      3)с 25.05.2023 по 31.12.2024</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</si>
  <si>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t>
  </si>
  <si>
    <t xml:space="preserve">1)с 16.04.2025 по 01.01.2999 2)с 01.01.2015 по 31.12.2024;      </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</si>
  <si>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t>
  </si>
  <si>
    <t xml:space="preserve">1)с 16.04.2025 по 01.01.2999             2)с 01.01.2015 по 31.12.2024;      </t>
  </si>
  <si>
    <t>08 2 01 S2980</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</si>
  <si>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                                                               2)Постановление администрации МО Каневской район от 31.10.2014 г. № 1529 "Об утверждении МП МО Каневской район "Развитие физической культуры и спорта"</t>
  </si>
  <si>
    <t>1)с 16.04.2025 по 01.01.2999    2) с 31.10.2014 по01.01.2999;</t>
  </si>
  <si>
    <t>1)РРешение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</si>
  <si>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1529 "Об утверждении МП МО Каневской район "Развитие физической культуры и спорта"                                                     3) Соглашение о предоставлении субсидии из краевого бюджета бюджету муниципального образования Каневской район от 29 марта 2024 года №201-829-2024-03620000-041</t>
  </si>
  <si>
    <t>1с 16.04.2025 по 01.01.2999    2)с 31.10.2014 по01.01.2999;</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</si>
  <si>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АМО Об утверждении муниципальной программы муниципального образовании Каневской район «Молодежь Каневского района»  от 13.10.2014 г  №1431                                                                 </t>
  </si>
  <si>
    <t xml:space="preserve">1)с 16.04.2025 по 01.01.2999                       2)с 01.01.2015 по 31.12.2024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</si>
  <si>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АМО Об утверждении муниципальной программы муниципального образовании Каневской район «Молодежь Каневского района»  от 13.10.2014 г  №1431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</si>
  <si>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АМО от 28.09.2022г. № 1608 «Об утверждении муниципальной программы муниципального образования Каневской район «Молодежь Каневского района» на 2025- 2030 годы                                      </t>
  </si>
  <si>
    <t xml:space="preserve">1)с 16.04.2025 по 01.01.2999  2) c28.09.2022 gj 31.12.2999    </t>
  </si>
  <si>
    <t>10 1 01 S2980</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</si>
  <si>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28.09.2022 г. № 1598 "Об утверждении МП МО Каневской район "Охрана окружающей среды и обеспечение экологической безопасности"                                   3)Постановление администрации МО Каневской район от 31.10.2014 г. № 1523 "Об утверждении МП МО Каневской район "Обеспечение безопасности населения"                      </t>
  </si>
  <si>
    <t>1)с 16.04.2025 по 01.01.2999           2)с 28.09.2022 по 31.12.2030  2)с 01.01.2015 по 31.12.2024</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</si>
  <si>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t>
  </si>
  <si>
    <t>1)с 16.04.2025 по 01.01.2999           2)с 01.01.2015 по 31.12.2024</t>
  </si>
  <si>
    <t>01 1 01 10660</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</si>
  <si>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t>
  </si>
  <si>
    <t>1)с 16.04.2025 по 01.01.2999;          2)с 01.01.2015 по 31.12.2024</t>
  </si>
  <si>
    <t xml:space="preserve">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</si>
  <si>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</si>
  <si>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</si>
  <si>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1523 "Об утверждении МП МО Каневской район "Обеспечение безопасности населения"                                                             </t>
  </si>
  <si>
    <t xml:space="preserve">1с 16.04.2025 по 01.01.2999;    2)с 01.01.2015  по 31.12.2024 </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</si>
  <si>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</si>
  <si>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                                                                                               </t>
  </si>
  <si>
    <t xml:space="preserve">1) раздел 1, ч.1.3, п.12         </t>
  </si>
  <si>
    <t xml:space="preserve">1)с 16.04.2025 по 01.01.2999    </t>
  </si>
  <si>
    <t xml:space="preserve">1)с 16.04.2025 по 01.01.2999;      </t>
  </si>
  <si>
    <t xml:space="preserve">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</si>
  <si>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с 16.04.2025 по 01.01.2999 </t>
  </si>
  <si>
    <t>1) Решение Совета МО "Положение об Отделе культуры администрации МО Каневской муниципальный район Краснодарского края" № 393 от 16.04.2025;                                                 2)Постановление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3) Постановление администрации МО Каневской район от 30.09.2022 г. № 1639 "Об утверждении МП МО Каневской район "Обеспечение безопасности населения МО Каневской район"</t>
  </si>
  <si>
    <t>1)с 16.04.2025 по 01.01.2999; 2) с 01.01.2015 по 31.12.2024   3) с 30.09.2022 по 31.12.2999</t>
  </si>
  <si>
    <t>14 1 01 10130</t>
  </si>
  <si>
    <t>1)Решение Совета МО "Положение об Отделе культуры администрации МО Каневской муниципальный район Краснодарского края" № 393 от 16.04.2025;                                                 2)Постановление администрации МО Каневской район от 28.09.2022г.№ 1604 «Об утверждении муниципальной программы муниципального образования Каневской район «Казачество Каневского района»</t>
  </si>
  <si>
    <t>1)с 16.04.2025 по 01.01.2999; 2)с 30.09.2022 по 31.12.2999</t>
  </si>
  <si>
    <t>1)Решение Совета МО "Положение об Отделе культуры администрации МО Каневской муниципальный район Краснодарского края" № 393 от 16.04.2025;                                                 2Постановление администрации МО Каневской район от 28.09.2022 года №1597 «Профилактика терроризма  в муниципальном образовании Каневской район</t>
  </si>
  <si>
    <t>1)с 16.04.2025 по 01.01.2999; 2)с 22.09.2022 по 31.12.2999</t>
  </si>
  <si>
    <t xml:space="preserve">1) Решение Совета МО "Положение об Отделе культуры администрации МО Каневской муниципальный район Краснодарского края" № 393 от 16.04.2025;                                                          2) Постановление АМО Каневской район № 1530 от 31.10.2014 "Об утверждении МП МО Каневской район "Развитие культуры"                    3)Постановление АМО Каневской район от 30.09.2022г. № 1635 «Об утверждении муниципальной программы муниципального образования Каневской район «Развитие культуры» </t>
  </si>
  <si>
    <t>1)с 16.04.2025 по 01.01.2999            2)с 01.01.2015 по 31.12.2024              3)с 30.09.2022 по 31.12.2030</t>
  </si>
  <si>
    <t>S0640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</si>
  <si>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</si>
  <si>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06 6 01 S0640</t>
  </si>
  <si>
    <t>55190</t>
  </si>
  <si>
    <t>06 6 Я5 55190</t>
  </si>
  <si>
    <t>1)Решение Совета МО "Положение об Отделе культуры администрации МО Каневской муниципальный район Краснодарского края" № 393 от 16.04.2025;                                                            2) Постановление АМО Каневской район № 1530 от 31.10.2014 "Об утверждении МП МО Каневской район "Развитие культуры"                                            3) Постановление  "О предоставлении мер социальной поддержки специалистам муниципальных учреждений культуры, проживающим и работающим в Каневском районе, по оплате жилых помещений, отопления и освещения"  от 06.11.2013  №1416                                          4)Постановление АМО Каневской район от 30.09.2022г. № 1635 «Об утверждении муниципальной программы муниципального образования Каневской район «Развитие культуры»</t>
  </si>
  <si>
    <t>1)с 16.04.2025 по 01.01.2999 по 01.01.2999;              2)с 01.01.2015 по 31.12.2024               3)с 06.11.2013 по 31.12.2999               4)с 30.09.2022 по 31.12.2030</t>
  </si>
  <si>
    <t>1) Решение Совета МО "Положение об Отделе культуры администрации МО Каневской муниципальный район Краснодарского края" № 393 от 16.04.2025;                                                              2) Постановление АМО Каневской район № 1530 от 31.10.2014 "Об утверждении МП МО Каневской район "Развитие культуры"                                           3)  Постановление АМО Каневской район от 30.09.2022г. № 1635 «Об утверждении муниципальной программы муниципального образования Каневской район «Развитие культуры»</t>
  </si>
  <si>
    <t>1)с 16.04.2025 по 01.01.2999              2)с 01.01.2015 по 31.12.2024                3)с 30.09.2022 по 31.12.2030</t>
  </si>
  <si>
    <t>1) Решение Совета МО"Положение об Отделе по физической  культуре и спорту администрации МО Каневской муниципальный район Краснодарского края" №390 от 16.04.2025                         2)Постановление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3)Постановление администрации МО Каневской район  от 28.09.2022 года №1607 "Укрепление правопорядка, профилактика правонарушений, усиление борьбы с преступностью в Каневском районе"</t>
  </si>
  <si>
    <t xml:space="preserve">1)с 16.04.2025 по 01.01.2999;                         2)с 01.01.2015 по 31.12.2024   3)с 28.09.2022 по 31.12.2030 </t>
  </si>
  <si>
    <t>Оснащение объектов спортивной инфраструктуры спортивно-технологическим оборудованием</t>
  </si>
  <si>
    <t xml:space="preserve">1) Решение Совета МО"Положение об Отделе по физической  культуре и спорту администрации МО Каневской муниципальный район Краснодарского края" №390 от 16.04.2025                                                                              2) Постановление АМО Каневской район Об утверждении муниципальной программы муниципального образования Каневской район «Развитие физической культуры и спорта» от 31.10.2014 № 1529                                   3)Постановление АМО Каневской район от 30.09.2022г. № 1637 «Об утверждении муниципальной программы муниципального образования Каневской район «Развитие физической культуры и спорта» </t>
  </si>
  <si>
    <t xml:space="preserve">1)с 16.04.2025 по 01.01.2999                         2)с 01.01.2015 по 31.12.2024  3)с 30.09.2022 по 31.12.2030  </t>
  </si>
  <si>
    <t xml:space="preserve">1Решение Совета МО"Положение об Отделе по физической  культуре и спорту администрации МО Каневской муниципальный район Краснодарского края" №390 от 16.04.2025                                                                              2) Постановление АМО Каневской район Об утверждении муниципальной программы муниципального образования Каневской район «Развитие физической культуры и спорта» от 31.10.2014 № 1529                                   3)Постановление АМО Каневской район от 30.09.2022г. № 1637 «Об утверждении муниципальной программы муниципального образования Каневской район «Развитие физической культуры и спорта» </t>
  </si>
  <si>
    <t xml:space="preserve">Решение Совета МО"Положение об Отделе по физической  культуре и спорту администрации МО Каневской муниципальный район Краснодарского края" №390 от 16.04.2025 </t>
  </si>
  <si>
    <t xml:space="preserve">1)Решение Совета МО"Положение об Отделе по физической  культуре и спорту администрации МО Каневской муниципальный район Краснодарского края" №390 от 16.04.2025                                   2) Постановление АМО Каневской район Об утверждении муниципальной программы муниципального образования Каневской район «Развитие физической культуры и спорта» от 31.10.2014 № 1529                                   3)Постановление АМО Каневской район от 30.09.2022г. № 1637 «Об утверждении муниципальной программы муниципального образования Каневской район «Развитие физической культуры и спорта» </t>
  </si>
  <si>
    <t xml:space="preserve">1)с 16.04.2025 по 01.01.2999;                         2)с 01.01.2015 по 31.12.2024   3)с 30.09.2022 по 31.12.2030 </t>
  </si>
  <si>
    <t xml:space="preserve">с 16.04.2025 по 01.01.2999по 01.01.2999;                         </t>
  </si>
  <si>
    <t xml:space="preserve">1)Решение Совета МО "Положение об Отделе по делам молодежи администрации МО Каневской муниципальный район Краснодарского края" №392 от 16.04.2025;                                                      2)Постановление АМО Каневской район Об утверждении муниципальной программы муниципального образовании Каневской район «Молодежь Каневского района»  от 13.10.2014 г  №1431                                                            3)Постановление АМО Каневской район от 28.09.2022г. № 1608 «Об утверждении муниципальной программы муниципального образования Каневской район «Молодежь Каневского района»
</t>
  </si>
  <si>
    <t xml:space="preserve">1)с 16.04.2025 по 01.01.2999                 2)с 01.01.2015 по 31.12.2024   3)с 28.09.2022 по 31.12.2030 </t>
  </si>
  <si>
    <t xml:space="preserve">1)Решение Совета МО "Положение об Отделе по делам молодежи администрации МО Каневской муниципальный район Краснодарского края" №392 от 16.04.2025;                                                      2)Постановление АМО Каневской район Об утверждении муниципальной программы муниципального образовании Каневской район «Молодежь Каневского района»  от 13.10.2014 г  №1431                                                           3)Постановление АМО Каневской район от 28.09.2022г. № 1608 «Об утверждении муниципальной программы муниципального образования Каневской район «Молодежь Каневского района»
</t>
  </si>
  <si>
    <t xml:space="preserve">1)с 16.04.2025 по 01.01.2999                2)с 01.01.2015 по 31.12.2024   3)с 28.09.2022 по 31.12.2030 </t>
  </si>
  <si>
    <t xml:space="preserve">1)Решение Совета МО "Положение об Отделе по делам молодежи администрации МО Каневской муниципальный район Краснодарского края" №392 от 16.04.2025;                                                     2)Постановление АМО Каневской район от 28.09.2022 г  №1603 Об утверждении муниципальной программы муниципального образовании Каневской район «Профилактика экстремизма и, гармонизация межнациональных отношений и развитие гражданского общества»
</t>
  </si>
  <si>
    <t>1)с 16.04.2025 по 01.01.2999; 2) с 28.09.2022 по 31.12.2024</t>
  </si>
  <si>
    <t>1)р. 4, п 1.1.2 2) п.1</t>
  </si>
  <si>
    <t>1) Решение Совета МО "Положение об Отделе культуры администрации МО Каневской муниципальный район Краснодарского края" № 393 от 16.04.2025;                                               2)Постановление АМО Каневской район Об утверждении муниципальной программы муниципального образовании Каневской район «Профилактика экстремизма и, гармонизация межнациональных отношений и развитие гражданского общества» от 31.10.2014 г  №1531                                                                             3) Постановление АМО Каневской район от 28.09.2022 г  №1603 Об утверждении муниципальной программы муниципального образовании Каневской район «Профилактика экстремизма и, гармонизация межнациональных отношений и развитие гражданского общества»</t>
  </si>
  <si>
    <t>1)с 16.04.2025 по 01.01.2999;; 2) с 01.01.2015 по 31.12.2024  3)с 28.09.2022 по 31.12.2024</t>
  </si>
  <si>
    <t>1)Решение Совета МО "Положение об Отделе по делам молодежи администрации МО Каневской муниципальный район Краснодарского края" №392 от 16.04.2025;                                                       2)Постановление администрации МО Каневской район от 31.10.2014 г. № 1523 "Об утверждении МП МО Каневской район "Обеспечение безопасности населения МО Каневской район "                                      3) Постановление администрации МО Каневской район  от 28.09.2022 года №1607 "Укрепление правопорядка, профилактика правонарушений, усиление борьбы с преступностью в Каневском районе"</t>
  </si>
  <si>
    <t xml:space="preserve">1)с 16.04.2025 по 01.01.2999;                 2)с 01.01.2015 по 31.12.2024   3)с 28.09.2022 по 31.12.2030 </t>
  </si>
  <si>
    <t xml:space="preserve">1)Решение Совета МО "Положение об Отделе по делам молодежи администрации МО Каневской муниципальный район Краснодарского края" №392 от 16.04.2025;                                                            2)  Постановление администрации МО Каневской район от 28.09.2022 года №1597 «Профилактика терроризма  в муниципальном образовании Каневской район» </t>
  </si>
  <si>
    <t xml:space="preserve">1)с 16.04.2025 по 01.01.2999;                2)с 28.09.2022 по 31.12.2030 </t>
  </si>
  <si>
    <t xml:space="preserve">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 Постановление АМО Каневской район Об утверждении муниципальной программы Каневского района  «Развитие образования» от 30.10.2014 № 1519                                                                    3) Постановление администрации 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</si>
  <si>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</si>
  <si>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1)с 16.04.2025 по 01.01.2999;              2)с 01.01.2015 по 31.12.2024   3)с 28.09.2022 по 31.12.2030  </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</si>
  <si>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Каневской район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</si>
  <si>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 п.2 п.п. 2.1        2) п.1 3) п.1 </t>
  </si>
  <si>
    <t xml:space="preserve">1)с 16.04.2025 по 01.01.2999;              2)с 01.01.2015 по 31.12.2024  3)с 28.09.2022 по 31.12.2030  </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</si>
  <si>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                                                                  2)Постановление АМО Об утверждении муниципальной программы муниципального образовании Каневской район «Молодежь Каневского района» от 13.10.2014 г  №1431 3)Постановление АМО от 28.09.2022г. № 1608 «Об утверждении муниципальной программы муниципального образования Каневской район «Молодежь Каневского района»                                                  </t>
  </si>
  <si>
    <t xml:space="preserve">1) раздел 1, ч.1.3         2) п.1 3) п.1  </t>
  </si>
  <si>
    <t xml:space="preserve">1)с 16.04.2025 по 01.01.2999       2)с 01.01.2015 по 31.12.2024;  3)с 28.09.2022 по 31.12.2030  </t>
  </si>
  <si>
    <t xml:space="preserve">1) раздел 4, ч.4.1, п.12         2) п.1 3) п.1  4) в целом </t>
  </si>
  <si>
    <t>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АМО Каневской район от 29.09.2022г. № 1614 «Об утверждении муниципальной программы муниципального образования Каневской район «Развитие сельского хозяйства»                                                   4)) Постановление АМО Каневской район от 27.06.2025г. №895 "Об утверждении Порядка предоставления за счет средств краевого бюджета субсидий гражданам, ведущим личное подсобное хозяйство, крестьянским (фермерским) хозяйствам и индивидуальным предпринимателям, осуществляющим деятельность в области сельскохозяйственного производства на территории муниципального образования Каневской муниципальный район Краснодарского края"</t>
  </si>
  <si>
    <t>1)с 21.12.2011 по 01.01.2999;    2)с 01.01.2015 по 31.12.2024  3)с 29.09.2022 по 31.12.2030  4)с 27.06.2025  по 01.01.2099</t>
  </si>
  <si>
    <t xml:space="preserve">1) Решение Совета  МО "Положение об Управлении образования МО Каневской муниципальный район Краснодарского края" № 391 от 16.04.2025;                                                               2) Постановление АМО Об утверждении муниципальной программы Каневского района  «Развитие образования»  от 30.10.2014 № 1519                 3)Постановление АМО Каневской район от 28.09.2022г. № 1612 «Об утверждении муниципальной программы муниципального образования Каневской район «Развитие образования»                                                                           </t>
  </si>
  <si>
    <t xml:space="preserve">1) п.2 п.п. 2.1        2) п.1 3) п.1     </t>
  </si>
  <si>
    <t xml:space="preserve">1)с16.04.2025 по 01.01.2999;              2)с 01.01.2015 по 31.12.2024  3)с 28.09.2022 по 31.12.2030  </t>
  </si>
  <si>
    <t xml:space="preserve">расходных обязательств бюджета муниципального образования Каневской район на 2025 год и плановый период 2026 и 2027 годов
</t>
  </si>
  <si>
    <t>на 31.12.2025 года</t>
  </si>
  <si>
    <t>12070</t>
  </si>
  <si>
    <t>06 6 01 12070</t>
  </si>
  <si>
    <t>08 1 01 L2280</t>
  </si>
  <si>
    <t>L2280</t>
  </si>
  <si>
    <t>9T004</t>
  </si>
  <si>
    <t>17 2 02 9T004</t>
  </si>
  <si>
    <t>02 2 Ю6 53032</t>
  </si>
  <si>
    <t>022Ю651790</t>
  </si>
  <si>
    <t>10150</t>
  </si>
  <si>
    <t>Денежная компенсация на оплату расходов по найму жилых помещений молодым и вновь прибывшим педагогическим работникам, принятым на должность работника образовательного учреждения в муниципальные учреждения муниципального образования Каневской муниципальный район Краснодарского края</t>
  </si>
  <si>
    <t>02 4 01 10150</t>
  </si>
  <si>
    <t>Модернизация региональных и муниципальных музеев сверх установленного уровня софинансирования</t>
  </si>
  <si>
    <t>Финансовое обеспечение затрат в связи с производством (реализацией) товаров, выполнением работ, оказанием услуг</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</si>
  <si>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АМО Каневской район от 29.09.2022г. № 1614 «Об утверждении муниципальной программы муниципального образования Каневской район «Развитие сельского хозяйства»                                                            </t>
  </si>
  <si>
    <t>Осуществление отдельных государственных полномочий по по предоставлению лицам, которые относились к категории детей- сирот и детей, оставшихся без попечения родителей, лиц из числа детей- сирот и детей, оставшихся без попечения родителей,и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обязательсва заемщика по которому обеспечены ипотекой</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</si>
  <si>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АМО Каневской район от 29.09.2022г. № 1614 «Об утверждении муниципальной программы муниципального образования Каневской район «Развитие сельского хозяйства»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</si>
  <si>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от 03.09.2014 г. № 1233 "Об утверждении МП МО Каневской район "Развитие сельского хозяйства муниципального образования Каневской район"                                                          3)Постановление АМО Каневской район Каневской район от 29.09.2022г. № 1614 «Об утверждении муниципальной программы муниципального образования Каневской район «Развитие сельского хозяйства»                                                </t>
  </si>
  <si>
    <t xml:space="preserve">1) Решение Совета  МО "Положение об администрации муниципального образования Каневской район" № 173 от 21.12.2011                                                                 2) Постановление администрации МО Каневской район оот 30.10.2014 № 1649 "Об утверждении МП МО Каневской район "Дети Каневского района"                                                             3)Постановление АМО Каневской район от 30.09.2022г. № 1640  «Об утверждении муниципальной программы муниципального образования Каневской район «Дети Каневского района»                                                                </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</si>
  <si>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t>
  </si>
  <si>
    <t xml:space="preserve">1)с 16.04.2025 по 01.01.2999;        </t>
  </si>
  <si>
    <t xml:space="preserve">1)Решение Совета МО "Об утверждении Положения об управлении строительства администрации муниципального образования Каневской район" № 211 от 01.03.2023 г                                                                                                                          </t>
  </si>
  <si>
    <t>1) р.1 п 1.3      2) п.1 3) п.1 4) п.1</t>
  </si>
  <si>
    <t>1)сс 16.04.2025 по 01.01.2999;;    2)с 01.01.2015 по 31.12.2024   3)с 28.09.2022 по 31.12.2030  4)с 2.07.2014по 01.01.2999</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</si>
  <si>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31.10.2014г. № 1524 "Об утверждении МП МО Каневской район "Развитие топливно-энергетического комплекса"                                              3) Постановление администрации МО Каневской район от 28.09.2022г. № 1600 "Об утверждении МП МО Каневской район "Развитие топливно-энергетического комплекса"                                              4) Постановление администрации МО Каневской район от 2.07.2014г. № 864 "Об утверждении Порядка осуществления капитальных вложений в объекты капитального строительства муниципальной собственности муниципального образования Каневской район за счет средств районного бюджета"
           </t>
  </si>
  <si>
    <t>1)Решение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1524 "Об утверждении МП МО Каневской район "Развитие топливно-энергетического комплекса"                                        3) Постановление администрации МО Каневской район от 2.07.2014г. № 864 "Об утверждении Порядка осуществления капитальных вложений в объекты капитального строительства муниципальной собственности муниципального образования Каневской район за счет средств районного бюджета"</t>
  </si>
  <si>
    <t xml:space="preserve">1) р.1 п 1.3      2) п.1 3) п.1 </t>
  </si>
  <si>
    <t>1)с 16.04.2025 по 01.01.2999     2)с 01.01.2015 по 31.12.2024  3)с2.07.2014 по 01.01.2999</t>
  </si>
  <si>
    <t xml:space="preserve">1) Решение Совета МО "Об утверждении Положения об управлении строительства администрации муниципального образования Каневской муниципальный район Краснодарского края" № 394 от 16.04.2025 г.                                                                      2)Постановление администрации МО Каневской район от 31.10.2014 г. № 1524 "Об утверждении МП МО Каневской район "Развитие топливно-энергетического комплекса"                                    </t>
  </si>
  <si>
    <t xml:space="preserve">1)раздел 1,ч.1.5,п.12          2) п.1  </t>
  </si>
  <si>
    <t xml:space="preserve">1с 16.04.2025 по 01.01.2999        2)с 01.01.2015 по 31.12.2024         </t>
  </si>
</sst>
</file>

<file path=xl/styles.xml><?xml version="1.0" encoding="utf-8"?>
<styleSheet xmlns="http://schemas.openxmlformats.org/spreadsheetml/2006/main">
  <numFmts count="4">
    <numFmt numFmtId="164" formatCode="#,##0.0"/>
    <numFmt numFmtId="165" formatCode="000"/>
    <numFmt numFmtId="166" formatCode="0\.00\.00\.0\.00"/>
    <numFmt numFmtId="167" formatCode="0\.00\.00\.0\.000"/>
  </numFmts>
  <fonts count="19">
    <font>
      <sz val="10"/>
      <name val="Arial"/>
    </font>
    <font>
      <sz val="14"/>
      <name val="Times New Roman"/>
      <family val="1"/>
      <charset val="204"/>
    </font>
    <font>
      <sz val="12"/>
      <name val="Times New Roman"/>
      <family val="1"/>
      <charset val="204"/>
    </font>
    <font>
      <sz val="11"/>
      <name val="Times New Roman"/>
      <family val="1"/>
      <charset val="204"/>
    </font>
    <font>
      <vertAlign val="superscript"/>
      <sz val="11"/>
      <name val="Times New Roman"/>
      <family val="1"/>
      <charset val="204"/>
    </font>
    <font>
      <sz val="12"/>
      <color indexed="63"/>
      <name val="Times New Roman"/>
      <family val="1"/>
      <charset val="204"/>
    </font>
    <font>
      <sz val="10"/>
      <name val="Arial"/>
      <family val="2"/>
      <charset val="204"/>
    </font>
    <font>
      <b/>
      <sz val="12"/>
      <name val="Times New Roman"/>
      <family val="1"/>
      <charset val="204"/>
    </font>
    <font>
      <b/>
      <i/>
      <sz val="12"/>
      <name val="Times New Roman"/>
      <family val="1"/>
      <charset val="204"/>
    </font>
    <font>
      <sz val="10"/>
      <name val="Arial"/>
      <family val="2"/>
      <charset val="204"/>
    </font>
    <font>
      <b/>
      <sz val="14"/>
      <name val="Times New Roman"/>
      <family val="1"/>
      <charset val="204"/>
    </font>
    <font>
      <sz val="10"/>
      <name val="Arial Cyr"/>
      <charset val="204"/>
    </font>
    <font>
      <b/>
      <sz val="14"/>
      <color indexed="63"/>
      <name val="Times New Roman"/>
      <family val="1"/>
      <charset val="204"/>
    </font>
    <font>
      <b/>
      <sz val="14"/>
      <name val="Arial"/>
      <family val="2"/>
      <charset val="204"/>
    </font>
    <font>
      <b/>
      <sz val="10"/>
      <name val="Arial"/>
      <family val="2"/>
      <charset val="204"/>
    </font>
    <font>
      <sz val="12"/>
      <color rgb="FF333333"/>
      <name val="Times New Roman"/>
      <family val="1"/>
      <charset val="204"/>
    </font>
    <font>
      <sz val="16"/>
      <name val="Times New Roman"/>
      <family val="1"/>
      <charset val="204"/>
    </font>
    <font>
      <sz val="16"/>
      <name val="Arial"/>
      <family val="2"/>
      <charset val="204"/>
    </font>
    <font>
      <b/>
      <sz val="12"/>
      <color rgb="FF333333"/>
      <name val="Times New Roman"/>
      <family val="1"/>
      <charset val="204"/>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99"/>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0" fontId="11" fillId="0" borderId="0"/>
    <xf numFmtId="0" fontId="11" fillId="0" borderId="0"/>
    <xf numFmtId="0" fontId="6" fillId="0" borderId="0"/>
    <xf numFmtId="0" fontId="9" fillId="0" borderId="0"/>
    <xf numFmtId="0" fontId="9" fillId="0" borderId="0"/>
    <xf numFmtId="0" fontId="6" fillId="0" borderId="0"/>
    <xf numFmtId="0" fontId="6" fillId="0" borderId="0"/>
  </cellStyleXfs>
  <cellXfs count="510">
    <xf numFmtId="0" fontId="0" fillId="0" borderId="0" xfId="0"/>
    <xf numFmtId="0" fontId="2"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0" borderId="1" xfId="0" applyFont="1" applyBorder="1" applyAlignment="1">
      <alignment vertical="top" wrapText="1"/>
    </xf>
    <xf numFmtId="49" fontId="5"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164" fontId="7" fillId="0" borderId="1" xfId="0" applyNumberFormat="1" applyFont="1" applyBorder="1" applyAlignment="1">
      <alignment horizontal="center" vertical="top" wrapText="1"/>
    </xf>
    <xf numFmtId="164" fontId="7" fillId="2" borderId="1" xfId="0" applyNumberFormat="1" applyFont="1" applyFill="1" applyBorder="1" applyAlignment="1">
      <alignment horizontal="center" vertical="top" wrapText="1"/>
    </xf>
    <xf numFmtId="0" fontId="2" fillId="0" borderId="1" xfId="3" applyNumberFormat="1" applyFont="1" applyFill="1" applyBorder="1" applyAlignment="1" applyProtection="1">
      <alignment horizontal="left" vertical="top" wrapText="1"/>
      <protection hidden="1"/>
    </xf>
    <xf numFmtId="164" fontId="8" fillId="0" borderId="1" xfId="0" applyNumberFormat="1" applyFont="1" applyBorder="1" applyAlignment="1">
      <alignment horizontal="center" vertical="top" wrapText="1"/>
    </xf>
    <xf numFmtId="0" fontId="2" fillId="0" borderId="1" xfId="0" applyFont="1" applyFill="1" applyBorder="1" applyAlignment="1">
      <alignment horizontal="left" vertical="top" wrapText="1"/>
    </xf>
    <xf numFmtId="164" fontId="2" fillId="0" borderId="1"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0" fontId="5" fillId="0" borderId="1" xfId="0" applyFont="1" applyBorder="1" applyAlignment="1">
      <alignment vertical="top" wrapText="1"/>
    </xf>
    <xf numFmtId="2"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164" fontId="2" fillId="0" borderId="1" xfId="0" applyNumberFormat="1" applyFont="1" applyBorder="1" applyAlignment="1">
      <alignment horizontal="center" vertical="top"/>
    </xf>
    <xf numFmtId="164" fontId="2" fillId="0" borderId="1" xfId="4" applyNumberFormat="1" applyFont="1" applyFill="1" applyBorder="1" applyAlignment="1" applyProtection="1">
      <alignment horizontal="center" vertical="top"/>
      <protection hidden="1"/>
    </xf>
    <xf numFmtId="164" fontId="2" fillId="0" borderId="1" xfId="3" applyNumberFormat="1" applyFont="1" applyFill="1" applyBorder="1" applyAlignment="1" applyProtection="1">
      <alignment horizontal="center" vertical="top"/>
      <protection hidden="1"/>
    </xf>
    <xf numFmtId="0" fontId="2" fillId="0" borderId="1" xfId="3" applyNumberFormat="1" applyFont="1" applyFill="1" applyBorder="1" applyAlignment="1" applyProtection="1">
      <alignment horizontal="center" vertical="top" wrapText="1"/>
      <protection hidden="1"/>
    </xf>
    <xf numFmtId="49" fontId="2" fillId="0" borderId="1" xfId="0" applyNumberFormat="1" applyFont="1" applyFill="1" applyBorder="1" applyAlignment="1">
      <alignment horizontal="center" vertical="top" wrapText="1"/>
    </xf>
    <xf numFmtId="49" fontId="2" fillId="0" borderId="1" xfId="0" applyNumberFormat="1" applyFont="1" applyBorder="1" applyAlignment="1">
      <alignment horizontal="center" vertical="top" wrapText="1"/>
    </xf>
    <xf numFmtId="49" fontId="2" fillId="3" borderId="1" xfId="4" applyNumberFormat="1" applyFont="1" applyFill="1" applyBorder="1" applyAlignment="1" applyProtection="1">
      <alignment horizontal="center" vertical="top" wrapText="1"/>
      <protection hidden="1"/>
    </xf>
    <xf numFmtId="165" fontId="2" fillId="3" borderId="1" xfId="4" applyNumberFormat="1" applyFont="1" applyFill="1" applyBorder="1" applyAlignment="1" applyProtection="1">
      <alignment horizontal="center" vertical="top" wrapText="1"/>
      <protection hidden="1"/>
    </xf>
    <xf numFmtId="49" fontId="2" fillId="3" borderId="1" xfId="5" applyNumberFormat="1" applyFont="1" applyFill="1" applyBorder="1" applyAlignment="1" applyProtection="1">
      <alignment horizontal="center" vertical="top" wrapText="1"/>
      <protection hidden="1"/>
    </xf>
    <xf numFmtId="165" fontId="2" fillId="3" borderId="1" xfId="5" applyNumberFormat="1" applyFont="1" applyFill="1" applyBorder="1" applyAlignment="1" applyProtection="1">
      <alignment horizontal="center" vertical="top" wrapText="1"/>
      <protection hidden="1"/>
    </xf>
    <xf numFmtId="165" fontId="2" fillId="3" borderId="1" xfId="2" applyNumberFormat="1" applyFont="1" applyFill="1" applyBorder="1" applyAlignment="1" applyProtection="1">
      <alignment horizontal="center" vertical="top" wrapText="1"/>
      <protection hidden="1"/>
    </xf>
    <xf numFmtId="49" fontId="5" fillId="0" borderId="1" xfId="0" applyNumberFormat="1" applyFont="1" applyFill="1" applyBorder="1" applyAlignment="1">
      <alignment horizontal="center" vertical="top" wrapText="1"/>
    </xf>
    <xf numFmtId="49" fontId="2" fillId="0" borderId="1" xfId="4" applyNumberFormat="1" applyFont="1" applyFill="1" applyBorder="1" applyAlignment="1" applyProtection="1">
      <alignment horizontal="center" vertical="top" wrapText="1"/>
      <protection hidden="1"/>
    </xf>
    <xf numFmtId="2" fontId="5" fillId="0" borderId="1" xfId="0" applyNumberFormat="1" applyFont="1" applyBorder="1" applyAlignment="1">
      <alignment horizontal="left" vertical="top" wrapText="1"/>
    </xf>
    <xf numFmtId="0" fontId="2" fillId="0" borderId="1" xfId="0" applyNumberFormat="1" applyFont="1" applyBorder="1" applyAlignment="1">
      <alignment horizontal="left" vertical="top" wrapText="1"/>
    </xf>
    <xf numFmtId="0" fontId="2" fillId="0" borderId="1" xfId="0" applyFont="1" applyFill="1" applyBorder="1" applyAlignment="1" applyProtection="1">
      <alignment horizontal="left" vertical="top" wrapText="1"/>
      <protection hidden="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xf>
    <xf numFmtId="164" fontId="7" fillId="0" borderId="1" xfId="0" applyNumberFormat="1" applyFont="1" applyFill="1" applyBorder="1" applyAlignment="1">
      <alignment horizontal="center" vertical="top" wrapText="1"/>
    </xf>
    <xf numFmtId="165" fontId="2" fillId="0" borderId="1" xfId="4" applyNumberFormat="1" applyFont="1" applyFill="1" applyBorder="1" applyAlignment="1" applyProtection="1">
      <alignment horizontal="center" vertical="top" wrapText="1"/>
      <protection hidden="1"/>
    </xf>
    <xf numFmtId="165" fontId="2" fillId="0" borderId="1" xfId="5" applyNumberFormat="1" applyFont="1" applyFill="1" applyBorder="1" applyAlignment="1" applyProtection="1">
      <alignment horizontal="center" vertical="top" wrapText="1"/>
      <protection hidden="1"/>
    </xf>
    <xf numFmtId="164" fontId="7" fillId="4" borderId="1" xfId="0" applyNumberFormat="1" applyFont="1" applyFill="1" applyBorder="1" applyAlignment="1">
      <alignment horizontal="center" vertical="top" wrapText="1"/>
    </xf>
    <xf numFmtId="0" fontId="14" fillId="0" borderId="0" xfId="0" applyFont="1"/>
    <xf numFmtId="164" fontId="10" fillId="4" borderId="1"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0" fontId="2" fillId="0" borderId="2" xfId="0" applyFont="1" applyBorder="1" applyAlignment="1" applyProtection="1">
      <alignment horizontal="left" vertical="top" wrapText="1"/>
      <protection hidden="1"/>
    </xf>
    <xf numFmtId="0" fontId="5" fillId="0" borderId="2" xfId="0" applyFont="1" applyBorder="1" applyAlignment="1">
      <alignment horizontal="left" vertical="top" wrapText="1"/>
    </xf>
    <xf numFmtId="49" fontId="5" fillId="0" borderId="3" xfId="0" applyNumberFormat="1" applyFont="1" applyBorder="1" applyAlignment="1">
      <alignment horizontal="center" vertical="top" wrapText="1"/>
    </xf>
    <xf numFmtId="0" fontId="2" fillId="0" borderId="2" xfId="0" applyFont="1" applyBorder="1" applyAlignment="1">
      <alignment horizontal="left" vertical="top" wrapText="1"/>
    </xf>
    <xf numFmtId="2" fontId="5" fillId="0" borderId="2" xfId="0" applyNumberFormat="1" applyFont="1" applyBorder="1" applyAlignment="1">
      <alignment horizontal="left" vertical="top" wrapText="1"/>
    </xf>
    <xf numFmtId="0" fontId="2" fillId="3" borderId="1" xfId="0" applyFont="1" applyFill="1" applyBorder="1" applyAlignment="1">
      <alignment horizontal="center" vertical="top" wrapText="1"/>
    </xf>
    <xf numFmtId="49" fontId="5" fillId="3" borderId="2" xfId="0" applyNumberFormat="1" applyFont="1" applyFill="1" applyBorder="1" applyAlignment="1">
      <alignment horizontal="center" vertical="top" wrapText="1"/>
    </xf>
    <xf numFmtId="0" fontId="2" fillId="3" borderId="2" xfId="0" applyFont="1" applyFill="1" applyBorder="1" applyAlignment="1" applyProtection="1">
      <alignment horizontal="left" vertical="top" wrapText="1"/>
      <protection hidden="1"/>
    </xf>
    <xf numFmtId="49" fontId="5" fillId="0" borderId="2" xfId="0" applyNumberFormat="1" applyFont="1" applyFill="1" applyBorder="1" applyAlignment="1">
      <alignment horizontal="center" vertical="top" wrapText="1"/>
    </xf>
    <xf numFmtId="0" fontId="2" fillId="0" borderId="2" xfId="0" applyFont="1" applyFill="1" applyBorder="1" applyAlignment="1" applyProtection="1">
      <alignment horizontal="left" vertical="top" wrapText="1"/>
      <protection hidden="1"/>
    </xf>
    <xf numFmtId="0" fontId="5" fillId="0" borderId="4" xfId="0"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0" fontId="2" fillId="0" borderId="3" xfId="0" applyFont="1" applyFill="1" applyBorder="1" applyAlignment="1" applyProtection="1">
      <alignment horizontal="left" vertical="top" wrapText="1"/>
      <protection hidden="1"/>
    </xf>
    <xf numFmtId="2" fontId="5" fillId="0" borderId="3"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49" fontId="2" fillId="0" borderId="3" xfId="0" applyNumberFormat="1" applyFont="1" applyFill="1" applyBorder="1" applyAlignment="1">
      <alignment horizontal="center" vertical="top" wrapText="1"/>
    </xf>
    <xf numFmtId="164" fontId="2" fillId="4" borderId="1" xfId="0" applyNumberFormat="1" applyFont="1" applyFill="1" applyBorder="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164" fontId="2" fillId="0" borderId="2" xfId="0" applyNumberFormat="1" applyFont="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 xfId="0" applyFont="1" applyFill="1" applyBorder="1" applyAlignment="1">
      <alignment vertical="top" wrapText="1"/>
    </xf>
    <xf numFmtId="49" fontId="2" fillId="0" borderId="2"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2" fillId="0" borderId="1" xfId="1" applyFont="1" applyFill="1" applyBorder="1" applyAlignment="1" applyProtection="1">
      <alignment horizontal="left" vertical="top" wrapText="1"/>
      <protection hidden="1"/>
    </xf>
    <xf numFmtId="164" fontId="8" fillId="4" borderId="1" xfId="0" applyNumberFormat="1" applyFont="1" applyFill="1" applyBorder="1" applyAlignment="1">
      <alignment horizontal="center" vertical="top" wrapText="1"/>
    </xf>
    <xf numFmtId="0" fontId="5" fillId="0" borderId="5" xfId="0" applyFont="1" applyBorder="1" applyAlignment="1">
      <alignment horizontal="center" vertical="top" wrapText="1"/>
    </xf>
    <xf numFmtId="0" fontId="2" fillId="0" borderId="5" xfId="0" applyFont="1" applyFill="1" applyBorder="1" applyAlignment="1" applyProtection="1">
      <alignment vertical="top" wrapText="1"/>
      <protection hidden="1"/>
    </xf>
    <xf numFmtId="0" fontId="2" fillId="0" borderId="5" xfId="3" applyNumberFormat="1" applyFont="1" applyFill="1" applyBorder="1" applyAlignment="1" applyProtection="1">
      <alignment vertical="top" wrapText="1"/>
      <protection hidden="1"/>
    </xf>
    <xf numFmtId="0" fontId="2" fillId="0" borderId="1" xfId="0" applyFont="1" applyFill="1" applyBorder="1" applyAlignment="1">
      <alignment vertical="top" wrapText="1"/>
    </xf>
    <xf numFmtId="164" fontId="2" fillId="0" borderId="1" xfId="5" applyNumberFormat="1" applyFont="1" applyFill="1" applyBorder="1" applyAlignment="1" applyProtection="1">
      <alignment horizontal="center" vertical="top"/>
      <protection hidden="1"/>
    </xf>
    <xf numFmtId="164" fontId="2" fillId="6" borderId="1" xfId="0" applyNumberFormat="1" applyFont="1" applyFill="1" applyBorder="1" applyAlignment="1">
      <alignment horizontal="center" vertical="top" wrapText="1"/>
    </xf>
    <xf numFmtId="0" fontId="0" fillId="0" borderId="0" xfId="0" applyFill="1"/>
    <xf numFmtId="0" fontId="2" fillId="0" borderId="1" xfId="0" applyFont="1" applyBorder="1" applyAlignment="1">
      <alignment horizontal="justify" vertical="top" wrapText="1"/>
    </xf>
    <xf numFmtId="0" fontId="2" fillId="0" borderId="5" xfId="0" applyFont="1" applyFill="1" applyBorder="1" applyAlignment="1">
      <alignment horizontal="left" vertical="top" wrapText="1"/>
    </xf>
    <xf numFmtId="49" fontId="2" fillId="0" borderId="5" xfId="0" applyNumberFormat="1" applyFont="1" applyFill="1" applyBorder="1" applyAlignment="1">
      <alignment horizontal="center" vertical="top" wrapText="1"/>
    </xf>
    <xf numFmtId="2" fontId="15" fillId="0" borderId="1" xfId="0" applyNumberFormat="1" applyFont="1" applyBorder="1" applyAlignment="1">
      <alignment horizontal="left" vertical="top" wrapText="1"/>
    </xf>
    <xf numFmtId="0" fontId="15" fillId="0" borderId="2" xfId="0" applyFont="1" applyBorder="1" applyAlignment="1">
      <alignment horizontal="left" vertical="top" wrapText="1"/>
    </xf>
    <xf numFmtId="2" fontId="5" fillId="6" borderId="1" xfId="0" applyNumberFormat="1" applyFont="1" applyFill="1" applyBorder="1" applyAlignment="1">
      <alignment horizontal="left" vertical="top" wrapText="1"/>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top" wrapText="1"/>
    </xf>
    <xf numFmtId="49" fontId="5" fillId="6" borderId="1" xfId="0" applyNumberFormat="1" applyFont="1" applyFill="1" applyBorder="1" applyAlignment="1">
      <alignment horizontal="center" vertical="top" wrapText="1"/>
    </xf>
    <xf numFmtId="0" fontId="2" fillId="6" borderId="1" xfId="3" applyNumberFormat="1" applyFont="1" applyFill="1" applyBorder="1" applyAlignment="1" applyProtection="1">
      <alignment horizontal="left" vertical="top" wrapText="1"/>
      <protection hidden="1"/>
    </xf>
    <xf numFmtId="49" fontId="2" fillId="6" borderId="1" xfId="0" applyNumberFormat="1" applyFont="1" applyFill="1" applyBorder="1" applyAlignment="1">
      <alignment horizontal="center" vertical="top" wrapText="1"/>
    </xf>
    <xf numFmtId="0" fontId="2" fillId="6" borderId="1" xfId="0" applyFont="1" applyFill="1" applyBorder="1" applyAlignment="1">
      <alignment horizontal="left" vertical="top" wrapText="1"/>
    </xf>
    <xf numFmtId="164" fontId="2" fillId="6" borderId="1" xfId="0" applyNumberFormat="1" applyFont="1" applyFill="1" applyBorder="1" applyAlignment="1">
      <alignment horizontal="center" vertical="top"/>
    </xf>
    <xf numFmtId="0" fontId="2" fillId="0" borderId="1" xfId="3" applyFont="1" applyFill="1" applyBorder="1" applyAlignment="1">
      <alignment horizontal="center" vertical="justify"/>
    </xf>
    <xf numFmtId="49" fontId="5" fillId="0" borderId="1" xfId="0" applyNumberFormat="1" applyFont="1" applyBorder="1" applyAlignment="1">
      <alignment horizontal="center" vertical="top"/>
    </xf>
    <xf numFmtId="0" fontId="5" fillId="0" borderId="5" xfId="0" applyFont="1" applyBorder="1" applyAlignment="1">
      <alignment vertical="top" wrapText="1"/>
    </xf>
    <xf numFmtId="164" fontId="3" fillId="0" borderId="1" xfId="3" applyNumberFormat="1" applyFont="1" applyFill="1" applyBorder="1" applyAlignment="1" applyProtection="1">
      <alignment horizontal="center" vertical="top"/>
      <protection hidden="1"/>
    </xf>
    <xf numFmtId="164" fontId="7" fillId="5" borderId="1" xfId="0" applyNumberFormat="1" applyFont="1" applyFill="1" applyBorder="1" applyAlignment="1">
      <alignment horizontal="center" vertical="top" wrapText="1"/>
    </xf>
    <xf numFmtId="0" fontId="2" fillId="0" borderId="6" xfId="0" applyFont="1" applyFill="1" applyBorder="1" applyAlignment="1">
      <alignment vertical="top" wrapText="1"/>
    </xf>
    <xf numFmtId="0" fontId="2" fillId="0" borderId="8" xfId="0" applyFont="1" applyBorder="1" applyAlignment="1">
      <alignment vertical="top" wrapText="1"/>
    </xf>
    <xf numFmtId="49" fontId="5" fillId="0" borderId="5" xfId="0" applyNumberFormat="1" applyFont="1" applyBorder="1" applyAlignment="1">
      <alignment vertical="top" wrapText="1"/>
    </xf>
    <xf numFmtId="0" fontId="5" fillId="0" borderId="5" xfId="0" applyFont="1" applyFill="1" applyBorder="1" applyAlignment="1">
      <alignment vertical="top" wrapText="1"/>
    </xf>
    <xf numFmtId="0" fontId="2" fillId="6" borderId="1" xfId="0" applyFont="1" applyFill="1" applyBorder="1" applyAlignment="1">
      <alignment horizontal="center" vertical="top" wrapText="1"/>
    </xf>
    <xf numFmtId="0" fontId="2" fillId="6" borderId="1" xfId="0" applyFont="1" applyFill="1" applyBorder="1" applyAlignment="1">
      <alignment vertical="top" wrapText="1"/>
    </xf>
    <xf numFmtId="164" fontId="2" fillId="7" borderId="1" xfId="0" applyNumberFormat="1" applyFont="1" applyFill="1" applyBorder="1" applyAlignment="1">
      <alignment horizontal="center" vertical="top"/>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5" fillId="0" borderId="5" xfId="0" applyFont="1" applyBorder="1" applyAlignment="1">
      <alignment horizontal="center" vertical="top" wrapText="1"/>
    </xf>
    <xf numFmtId="49" fontId="5" fillId="0" borderId="5" xfId="0" applyNumberFormat="1" applyFont="1" applyBorder="1" applyAlignment="1">
      <alignment horizontal="center" vertical="top" wrapText="1"/>
    </xf>
    <xf numFmtId="0" fontId="2" fillId="0" borderId="5" xfId="0" applyFont="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0" fontId="1" fillId="0" borderId="0" xfId="0" applyFont="1" applyAlignment="1">
      <alignment horizontal="center"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2" fillId="0" borderId="5" xfId="0" applyFont="1" applyBorder="1" applyAlignment="1">
      <alignment horizontal="center" vertical="top" wrapText="1"/>
    </xf>
    <xf numFmtId="49" fontId="5" fillId="0" borderId="5" xfId="0" applyNumberFormat="1" applyFont="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2" fillId="0" borderId="5" xfId="0" applyFont="1" applyBorder="1" applyAlignment="1">
      <alignment horizontal="center" vertical="top" wrapText="1"/>
    </xf>
    <xf numFmtId="0" fontId="5" fillId="0" borderId="1" xfId="0" applyFont="1" applyFill="1" applyBorder="1" applyAlignment="1">
      <alignment horizontal="left" vertical="top" wrapText="1"/>
    </xf>
    <xf numFmtId="49" fontId="5" fillId="3" borderId="5" xfId="0" applyNumberFormat="1" applyFont="1" applyFill="1" applyBorder="1" applyAlignment="1">
      <alignment horizontal="center" vertical="top" wrapText="1"/>
    </xf>
    <xf numFmtId="0" fontId="2" fillId="3" borderId="5"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2" fontId="5" fillId="0" borderId="1" xfId="0" applyNumberFormat="1" applyFont="1" applyFill="1" applyBorder="1" applyAlignment="1">
      <alignment horizontal="left" vertical="top" wrapText="1"/>
    </xf>
    <xf numFmtId="0" fontId="2" fillId="3" borderId="5" xfId="3" applyNumberFormat="1" applyFont="1" applyFill="1" applyBorder="1" applyAlignment="1" applyProtection="1">
      <alignment horizontal="left" vertical="top" wrapText="1"/>
      <protection hidden="1"/>
    </xf>
    <xf numFmtId="49"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2" fillId="0" borderId="5" xfId="3" applyNumberFormat="1" applyFont="1" applyFill="1" applyBorder="1" applyAlignment="1" applyProtection="1">
      <alignment vertical="top" wrapText="1"/>
      <protection hidden="1"/>
    </xf>
    <xf numFmtId="165" fontId="2" fillId="0" borderId="1" xfId="4" applyNumberFormat="1" applyFont="1" applyFill="1" applyBorder="1" applyAlignment="1" applyProtection="1">
      <alignment horizontal="center" vertical="top" wrapText="1"/>
      <protection hidden="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49" fontId="5" fillId="0" borderId="1" xfId="0" applyNumberFormat="1" applyFont="1" applyFill="1" applyBorder="1" applyAlignment="1">
      <alignment horizontal="center" vertical="top" wrapText="1"/>
    </xf>
    <xf numFmtId="49" fontId="5" fillId="3" borderId="5" xfId="0" applyNumberFormat="1" applyFont="1" applyFill="1" applyBorder="1" applyAlignment="1">
      <alignment horizontal="center" vertical="top" wrapText="1"/>
    </xf>
    <xf numFmtId="0" fontId="2" fillId="3" borderId="5" xfId="0" applyFont="1" applyFill="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2" fontId="5" fillId="0" borderId="5" xfId="0" applyNumberFormat="1" applyFont="1" applyFill="1" applyBorder="1" applyAlignment="1">
      <alignment vertical="top" wrapText="1"/>
    </xf>
    <xf numFmtId="0" fontId="2" fillId="3" borderId="5" xfId="3" applyNumberFormat="1" applyFont="1" applyFill="1" applyBorder="1" applyAlignment="1" applyProtection="1">
      <alignment horizontal="left" vertical="top" wrapText="1"/>
      <protection hidden="1"/>
    </xf>
    <xf numFmtId="0" fontId="2" fillId="0" borderId="11" xfId="0" applyFont="1" applyBorder="1" applyAlignment="1">
      <alignment vertical="top" wrapText="1"/>
    </xf>
    <xf numFmtId="0" fontId="2" fillId="0" borderId="11" xfId="0" applyFont="1" applyBorder="1" applyAlignment="1" applyProtection="1">
      <alignment vertical="top" wrapText="1"/>
      <protection hidden="1"/>
    </xf>
    <xf numFmtId="49" fontId="5" fillId="0" borderId="1" xfId="0" applyNumberFormat="1" applyFont="1" applyFill="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2" fillId="0" borderId="1" xfId="3" applyNumberFormat="1" applyFont="1" applyFill="1" applyBorder="1" applyAlignment="1" applyProtection="1">
      <alignment horizontal="left" vertical="top" wrapText="1"/>
      <protection hidden="1"/>
    </xf>
    <xf numFmtId="0" fontId="5" fillId="0" borderId="1" xfId="0" applyFont="1" applyBorder="1" applyAlignment="1">
      <alignment horizontal="left" vertical="top" wrapText="1"/>
    </xf>
    <xf numFmtId="164" fontId="7" fillId="6" borderId="1" xfId="0" applyNumberFormat="1" applyFont="1" applyFill="1" applyBorder="1" applyAlignment="1">
      <alignment horizontal="center" vertical="top"/>
    </xf>
    <xf numFmtId="0" fontId="15" fillId="0" borderId="5" xfId="0" applyFont="1" applyBorder="1" applyAlignment="1">
      <alignment horizontal="center" vertical="top" wrapText="1"/>
    </xf>
    <xf numFmtId="49" fontId="15" fillId="0" borderId="11" xfId="0" applyNumberFormat="1" applyFont="1" applyBorder="1" applyAlignment="1">
      <alignment horizontal="center" vertical="top" wrapText="1"/>
    </xf>
    <xf numFmtId="0" fontId="2" fillId="8" borderId="1" xfId="0" applyFont="1" applyFill="1" applyBorder="1" applyAlignment="1" applyProtection="1">
      <alignment horizontal="left" vertical="top" wrapText="1"/>
      <protection hidden="1"/>
    </xf>
    <xf numFmtId="0" fontId="15" fillId="8" borderId="2" xfId="0" applyFont="1" applyFill="1" applyBorder="1" applyAlignment="1">
      <alignment horizontal="left" vertical="top" wrapText="1"/>
    </xf>
    <xf numFmtId="0" fontId="2" fillId="0" borderId="11" xfId="0" applyFont="1" applyBorder="1" applyAlignment="1" applyProtection="1">
      <alignment horizontal="left" vertical="top" wrapText="1"/>
      <protection hidden="1"/>
    </xf>
    <xf numFmtId="0" fontId="15" fillId="8" borderId="11" xfId="0" applyFont="1" applyFill="1" applyBorder="1" applyAlignment="1">
      <alignment horizontal="left" vertical="top" wrapText="1"/>
    </xf>
    <xf numFmtId="49" fontId="5" fillId="0" borderId="5" xfId="0" applyNumberFormat="1" applyFont="1" applyBorder="1" applyAlignment="1">
      <alignment horizontal="center" vertical="top" wrapText="1"/>
    </xf>
    <xf numFmtId="0" fontId="17" fillId="0" borderId="0" xfId="0" applyFont="1"/>
    <xf numFmtId="0" fontId="16" fillId="0" borderId="0" xfId="0" applyFont="1"/>
    <xf numFmtId="0" fontId="1" fillId="0" borderId="0" xfId="0" applyFont="1" applyAlignment="1">
      <alignment horizontal="center" vertical="top" wrapText="1"/>
    </xf>
    <xf numFmtId="49" fontId="5" fillId="0" borderId="1" xfId="0" applyNumberFormat="1" applyFont="1" applyFill="1" applyBorder="1" applyAlignment="1">
      <alignment horizontal="center" vertical="top" wrapText="1"/>
    </xf>
    <xf numFmtId="0" fontId="1" fillId="0" borderId="0" xfId="0" applyFont="1" applyAlignment="1">
      <alignment horizontal="center" vertical="top" wrapText="1"/>
    </xf>
    <xf numFmtId="49" fontId="5" fillId="0" borderId="1" xfId="0" applyNumberFormat="1" applyFont="1" applyBorder="1" applyAlignment="1">
      <alignment horizontal="center" vertical="top" wrapText="1"/>
    </xf>
    <xf numFmtId="0" fontId="1" fillId="0" borderId="0" xfId="0" applyFont="1" applyAlignment="1">
      <alignment vertical="top" wrapText="1"/>
    </xf>
    <xf numFmtId="164" fontId="1" fillId="0" borderId="0" xfId="0" applyNumberFormat="1" applyFont="1" applyAlignment="1">
      <alignment horizontal="center" vertical="top" wrapText="1"/>
    </xf>
    <xf numFmtId="164" fontId="2" fillId="8" borderId="2" xfId="0" applyNumberFormat="1" applyFont="1" applyFill="1" applyBorder="1" applyAlignment="1">
      <alignment horizontal="center" vertical="top" wrapText="1"/>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5" fillId="0" borderId="1" xfId="0"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0" fontId="2" fillId="0" borderId="5" xfId="3" applyNumberFormat="1" applyFont="1" applyFill="1" applyBorder="1" applyAlignment="1" applyProtection="1">
      <alignment vertical="top" wrapText="1"/>
      <protection hidden="1"/>
    </xf>
    <xf numFmtId="0" fontId="2" fillId="0" borderId="1" xfId="3" applyNumberFormat="1" applyFont="1" applyFill="1" applyBorder="1" applyAlignment="1" applyProtection="1">
      <alignment horizontal="left" vertical="top" wrapText="1"/>
      <protection hidden="1"/>
    </xf>
    <xf numFmtId="0" fontId="5" fillId="0" borderId="1" xfId="0" applyFont="1" applyBorder="1" applyAlignment="1">
      <alignment horizontal="left" vertical="top" wrapText="1"/>
    </xf>
    <xf numFmtId="2" fontId="5" fillId="0" borderId="1" xfId="0" applyNumberFormat="1" applyFont="1" applyBorder="1" applyAlignment="1">
      <alignment horizontal="left" vertical="top" wrapText="1"/>
    </xf>
    <xf numFmtId="0" fontId="2" fillId="0" borderId="1" xfId="0" applyFont="1" applyBorder="1" applyAlignment="1">
      <alignment horizontal="center" vertical="top" wrapText="1"/>
    </xf>
    <xf numFmtId="2" fontId="2" fillId="6" borderId="1" xfId="0" applyNumberFormat="1" applyFont="1" applyFill="1" applyBorder="1" applyAlignment="1">
      <alignment horizontal="left" vertical="top" wrapText="1"/>
    </xf>
    <xf numFmtId="2" fontId="2" fillId="0" borderId="1" xfId="0" applyNumberFormat="1" applyFont="1" applyBorder="1" applyAlignment="1">
      <alignment horizontal="left" vertical="top" wrapText="1"/>
    </xf>
    <xf numFmtId="49" fontId="5" fillId="0" borderId="1" xfId="0" applyNumberFormat="1" applyFont="1" applyBorder="1" applyAlignment="1">
      <alignment horizontal="center" vertical="top" wrapText="1"/>
    </xf>
    <xf numFmtId="165" fontId="2" fillId="0" borderId="1" xfId="4" applyNumberFormat="1" applyFont="1" applyFill="1" applyBorder="1" applyAlignment="1" applyProtection="1">
      <alignment horizontal="center" vertical="top" wrapText="1"/>
      <protection hidden="1"/>
    </xf>
    <xf numFmtId="49" fontId="5" fillId="0"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49" fontId="2" fillId="0" borderId="1" xfId="4" applyNumberFormat="1" applyFont="1" applyFill="1" applyBorder="1" applyAlignment="1" applyProtection="1">
      <alignment horizontal="center" vertical="top" wrapText="1"/>
      <protection hidden="1"/>
    </xf>
    <xf numFmtId="0" fontId="2" fillId="0" borderId="1" xfId="3" applyNumberFormat="1" applyFont="1" applyFill="1" applyBorder="1" applyAlignment="1" applyProtection="1">
      <alignment horizontal="left" vertical="top" wrapText="1"/>
      <protection hidden="1"/>
    </xf>
    <xf numFmtId="0" fontId="5" fillId="3" borderId="1" xfId="0" applyFont="1" applyFill="1" applyBorder="1" applyAlignment="1">
      <alignment horizontal="left"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5" fillId="0" borderId="5" xfId="0" applyFont="1" applyBorder="1" applyAlignment="1">
      <alignment horizontal="center"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center" vertical="top" wrapText="1"/>
    </xf>
    <xf numFmtId="2" fontId="5" fillId="0" borderId="1" xfId="0" applyNumberFormat="1" applyFont="1" applyBorder="1" applyAlignment="1">
      <alignment horizontal="left" vertical="top" wrapText="1"/>
    </xf>
    <xf numFmtId="164" fontId="2" fillId="0" borderId="1" xfId="4" applyNumberFormat="1" applyFont="1" applyFill="1" applyBorder="1" applyAlignment="1" applyProtection="1">
      <alignment horizontal="right" vertical="top"/>
      <protection hidden="1"/>
    </xf>
    <xf numFmtId="2"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49" fontId="2" fillId="0" borderId="11" xfId="0" applyNumberFormat="1" applyFont="1" applyBorder="1" applyAlignment="1">
      <alignment horizontal="center" vertical="top" wrapText="1"/>
    </xf>
    <xf numFmtId="0" fontId="2" fillId="0" borderId="11" xfId="0" applyFont="1" applyBorder="1" applyAlignment="1">
      <alignment horizontal="left" vertical="top" wrapText="1"/>
    </xf>
    <xf numFmtId="2" fontId="2" fillId="0" borderId="1" xfId="0" applyNumberFormat="1" applyFont="1" applyFill="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center" vertical="top" wrapText="1"/>
    </xf>
    <xf numFmtId="0" fontId="2" fillId="0" borderId="5" xfId="0" applyFont="1" applyBorder="1" applyAlignment="1">
      <alignment horizontal="center" vertical="top"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49" fontId="2" fillId="0" borderId="5" xfId="0" applyNumberFormat="1" applyFont="1" applyFill="1" applyBorder="1" applyAlignment="1">
      <alignment horizontal="center" vertical="top" wrapText="1"/>
    </xf>
    <xf numFmtId="0" fontId="5" fillId="0" borderId="9" xfId="0" applyFont="1" applyBorder="1" applyAlignment="1">
      <alignment horizontal="center" vertical="top" wrapText="1"/>
    </xf>
    <xf numFmtId="49" fontId="5" fillId="0" borderId="9" xfId="0" applyNumberFormat="1" applyFont="1" applyBorder="1" applyAlignment="1">
      <alignment horizontal="center" vertical="top" wrapText="1"/>
    </xf>
    <xf numFmtId="0" fontId="2" fillId="0" borderId="5" xfId="3" applyNumberFormat="1" applyFont="1" applyFill="1" applyBorder="1" applyAlignment="1" applyProtection="1">
      <alignment vertical="top" wrapText="1"/>
      <protection hidden="1"/>
    </xf>
    <xf numFmtId="0" fontId="5" fillId="0" borderId="5" xfId="0" applyFont="1" applyFill="1" applyBorder="1" applyAlignment="1">
      <alignment horizontal="center" vertical="top" wrapText="1"/>
    </xf>
    <xf numFmtId="0" fontId="15" fillId="0" borderId="1" xfId="0" applyFont="1" applyBorder="1" applyAlignment="1">
      <alignment horizontal="center" vertical="top" wrapText="1"/>
    </xf>
    <xf numFmtId="164" fontId="2" fillId="0" borderId="1" xfId="0" applyNumberFormat="1" applyFont="1" applyBorder="1" applyAlignment="1" applyProtection="1">
      <alignment horizontal="center" vertical="top"/>
      <protection hidden="1"/>
    </xf>
    <xf numFmtId="49" fontId="15" fillId="0" borderId="2" xfId="0" applyNumberFormat="1" applyFont="1" applyBorder="1" applyAlignment="1">
      <alignment horizontal="center" vertical="top" wrapText="1"/>
    </xf>
    <xf numFmtId="49" fontId="2" fillId="8" borderId="2" xfId="0" applyNumberFormat="1" applyFont="1" applyFill="1" applyBorder="1" applyAlignment="1" applyProtection="1">
      <alignment horizontal="center" vertical="top" wrapText="1"/>
      <protection hidden="1"/>
    </xf>
    <xf numFmtId="165" fontId="2" fillId="0" borderId="2" xfId="0" applyNumberFormat="1" applyFont="1" applyBorder="1" applyAlignment="1" applyProtection="1">
      <alignment horizontal="center" vertical="top" wrapText="1"/>
      <protection hidden="1"/>
    </xf>
    <xf numFmtId="0" fontId="2" fillId="0" borderId="5" xfId="3" applyNumberFormat="1" applyFont="1" applyFill="1" applyBorder="1" applyAlignment="1" applyProtection="1">
      <alignment horizontal="left" vertical="top" wrapText="1"/>
      <protection hidden="1"/>
    </xf>
    <xf numFmtId="0" fontId="2" fillId="0" borderId="2" xfId="0" applyFont="1" applyBorder="1" applyAlignment="1">
      <alignment horizontal="center" vertical="top" wrapText="1"/>
    </xf>
    <xf numFmtId="49" fontId="5" fillId="0" borderId="1" xfId="0" applyNumberFormat="1" applyFont="1" applyFill="1" applyBorder="1" applyAlignment="1">
      <alignment horizontal="center" vertical="top" wrapText="1"/>
    </xf>
    <xf numFmtId="0" fontId="5" fillId="0" borderId="1" xfId="0" applyFont="1" applyBorder="1" applyAlignment="1">
      <alignment horizontal="left" vertical="top" wrapText="1"/>
    </xf>
    <xf numFmtId="2" fontId="5" fillId="0" borderId="1" xfId="0" applyNumberFormat="1" applyFont="1" applyBorder="1" applyAlignment="1">
      <alignment horizontal="left" vertical="top" wrapText="1"/>
    </xf>
    <xf numFmtId="49" fontId="5" fillId="0" borderId="1" xfId="0" applyNumberFormat="1" applyFont="1" applyBorder="1" applyAlignment="1">
      <alignment horizontal="center" vertical="top" wrapText="1"/>
    </xf>
    <xf numFmtId="0" fontId="5" fillId="0" borderId="5" xfId="0" applyFont="1" applyBorder="1" applyAlignment="1">
      <alignment horizontal="center" vertical="top" wrapText="1"/>
    </xf>
    <xf numFmtId="0" fontId="2" fillId="0" borderId="1" xfId="0" applyFont="1" applyBorder="1" applyAlignment="1">
      <alignment horizontal="center" vertical="top" wrapText="1"/>
    </xf>
    <xf numFmtId="49" fontId="5" fillId="0" borderId="5" xfId="0" applyNumberFormat="1" applyFont="1" applyBorder="1" applyAlignment="1">
      <alignment horizontal="center" vertical="top" wrapText="1"/>
    </xf>
    <xf numFmtId="49" fontId="2" fillId="0" borderId="5" xfId="0" applyNumberFormat="1" applyFont="1" applyFill="1" applyBorder="1" applyAlignment="1">
      <alignment horizontal="center" vertical="top" wrapText="1"/>
    </xf>
    <xf numFmtId="49"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Fill="1" applyBorder="1" applyAlignment="1">
      <alignment vertical="top" wrapText="1"/>
    </xf>
    <xf numFmtId="0" fontId="2" fillId="0" borderId="1" xfId="3" applyNumberFormat="1" applyFont="1" applyFill="1" applyBorder="1" applyAlignment="1" applyProtection="1">
      <alignment horizontal="left" vertical="top" wrapText="1"/>
      <protection hidden="1"/>
    </xf>
    <xf numFmtId="49" fontId="5" fillId="0" borderId="5" xfId="0" applyNumberFormat="1" applyFont="1" applyBorder="1" applyAlignment="1">
      <alignment horizontal="center" vertical="top" wrapText="1"/>
    </xf>
    <xf numFmtId="0" fontId="2" fillId="0" borderId="5" xfId="3" applyNumberFormat="1" applyFont="1" applyFill="1" applyBorder="1" applyAlignment="1" applyProtection="1">
      <alignment vertical="top" wrapText="1"/>
      <protection hidden="1"/>
    </xf>
    <xf numFmtId="49" fontId="5" fillId="0" borderId="1" xfId="0" applyNumberFormat="1" applyFont="1" applyBorder="1" applyAlignment="1">
      <alignment horizontal="center" vertical="top" wrapText="1"/>
    </xf>
    <xf numFmtId="0" fontId="2" fillId="0" borderId="4" xfId="0" applyFont="1" applyFill="1" applyBorder="1" applyAlignment="1">
      <alignment horizontal="center" vertical="top" wrapText="1"/>
    </xf>
    <xf numFmtId="0" fontId="2" fillId="0" borderId="6" xfId="3" applyNumberFormat="1" applyFont="1" applyFill="1" applyBorder="1" applyAlignment="1" applyProtection="1">
      <alignment horizontal="left" vertical="top" wrapText="1"/>
      <protection hidden="1"/>
    </xf>
    <xf numFmtId="164" fontId="2" fillId="0" borderId="5" xfId="0" applyNumberFormat="1" applyFont="1" applyFill="1" applyBorder="1" applyAlignment="1">
      <alignment vertical="top"/>
    </xf>
    <xf numFmtId="164" fontId="2" fillId="0" borderId="1" xfId="0" applyNumberFormat="1" applyFont="1" applyFill="1" applyBorder="1" applyAlignment="1">
      <alignment vertical="top"/>
    </xf>
    <xf numFmtId="164" fontId="2" fillId="0" borderId="4" xfId="0" applyNumberFormat="1" applyFont="1" applyFill="1" applyBorder="1" applyAlignment="1">
      <alignment horizontal="center" vertical="top"/>
    </xf>
    <xf numFmtId="0" fontId="2" fillId="0" borderId="5" xfId="0" applyNumberFormat="1" applyFont="1" applyBorder="1" applyAlignment="1">
      <alignment vertical="top" wrapText="1"/>
    </xf>
    <xf numFmtId="2" fontId="2" fillId="0" borderId="5" xfId="0" applyNumberFormat="1" applyFont="1" applyBorder="1" applyAlignment="1">
      <alignment vertical="top" wrapText="1"/>
    </xf>
    <xf numFmtId="49" fontId="2" fillId="0" borderId="5" xfId="0" applyNumberFormat="1" applyFont="1" applyFill="1" applyBorder="1" applyAlignment="1">
      <alignment vertical="top" wrapText="1"/>
    </xf>
    <xf numFmtId="0" fontId="2" fillId="0" borderId="10" xfId="0" applyFont="1" applyFill="1" applyBorder="1" applyAlignment="1">
      <alignment vertical="top" wrapText="1"/>
    </xf>
    <xf numFmtId="0" fontId="2" fillId="0" borderId="6" xfId="0" applyFont="1" applyBorder="1" applyAlignment="1">
      <alignment horizontal="left" vertical="top" wrapText="1"/>
    </xf>
    <xf numFmtId="0" fontId="2" fillId="0" borderId="5" xfId="1" applyFont="1" applyFill="1" applyBorder="1" applyAlignment="1" applyProtection="1">
      <alignment vertical="top" wrapText="1"/>
      <protection hidden="1"/>
    </xf>
    <xf numFmtId="0" fontId="2" fillId="0" borderId="1" xfId="3" applyNumberFormat="1" applyFont="1" applyFill="1" applyBorder="1" applyAlignment="1" applyProtection="1">
      <alignment horizontal="left" vertical="top" wrapText="1"/>
      <protection hidden="1"/>
    </xf>
    <xf numFmtId="0" fontId="5" fillId="3" borderId="1" xfId="0" applyFont="1" applyFill="1" applyBorder="1" applyAlignment="1">
      <alignment horizontal="left" vertical="top" wrapText="1"/>
    </xf>
    <xf numFmtId="0" fontId="2" fillId="0" borderId="5" xfId="3" applyNumberFormat="1" applyFont="1" applyFill="1" applyBorder="1" applyAlignment="1" applyProtection="1">
      <alignment vertical="top" wrapText="1"/>
      <protection hidden="1"/>
    </xf>
    <xf numFmtId="0" fontId="5" fillId="0" borderId="5" xfId="0" applyFont="1" applyBorder="1" applyAlignment="1">
      <alignment horizontal="left" vertical="top" wrapText="1"/>
    </xf>
    <xf numFmtId="49" fontId="5"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0" fontId="5" fillId="3" borderId="1" xfId="0" applyFont="1" applyFill="1" applyBorder="1" applyAlignment="1">
      <alignment horizontal="left" vertical="top" wrapText="1"/>
    </xf>
    <xf numFmtId="49" fontId="5" fillId="0" borderId="1" xfId="0" applyNumberFormat="1" applyFont="1" applyBorder="1" applyAlignment="1">
      <alignment horizontal="center" vertical="top" wrapText="1"/>
    </xf>
    <xf numFmtId="0" fontId="5" fillId="0" borderId="5" xfId="0"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165" fontId="2" fillId="0" borderId="1" xfId="4" applyNumberFormat="1" applyFont="1" applyFill="1" applyBorder="1" applyAlignment="1" applyProtection="1">
      <alignment horizontal="center" vertical="top" wrapText="1"/>
      <protection hidden="1"/>
    </xf>
    <xf numFmtId="2" fontId="5" fillId="0" borderId="1" xfId="0" applyNumberFormat="1" applyFont="1" applyBorder="1" applyAlignment="1">
      <alignment horizontal="left" vertical="top" wrapText="1"/>
    </xf>
    <xf numFmtId="49" fontId="5" fillId="0" borderId="4" xfId="0" applyNumberFormat="1" applyFont="1" applyBorder="1" applyAlignment="1">
      <alignment horizontal="center"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2" fontId="5" fillId="0" borderId="1" xfId="0" applyNumberFormat="1"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Fill="1" applyBorder="1" applyAlignment="1">
      <alignment horizontal="center" vertical="top" wrapText="1"/>
    </xf>
    <xf numFmtId="49" fontId="2" fillId="0" borderId="1" xfId="4" applyNumberFormat="1" applyFont="1" applyFill="1" applyBorder="1" applyAlignment="1" applyProtection="1">
      <alignment horizontal="center" vertical="top" wrapText="1"/>
      <protection hidden="1"/>
    </xf>
    <xf numFmtId="0" fontId="2"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165" fontId="2" fillId="0" borderId="1" xfId="4" applyNumberFormat="1" applyFont="1" applyFill="1" applyBorder="1" applyAlignment="1" applyProtection="1">
      <alignment horizontal="center" vertical="top" wrapText="1"/>
      <protection hidden="1"/>
    </xf>
    <xf numFmtId="164" fontId="2" fillId="0" borderId="1" xfId="0" applyNumberFormat="1" applyFont="1" applyBorder="1" applyAlignment="1">
      <alignment horizontal="center" vertical="top" wrapText="1"/>
    </xf>
    <xf numFmtId="0" fontId="2" fillId="3" borderId="1" xfId="1" applyFont="1" applyFill="1" applyBorder="1" applyAlignment="1" applyProtection="1">
      <alignment horizontal="left" vertical="top" wrapText="1"/>
      <protection hidden="1"/>
    </xf>
    <xf numFmtId="0" fontId="5" fillId="0" borderId="5" xfId="0" applyFont="1" applyFill="1" applyBorder="1" applyAlignment="1">
      <alignment horizontal="center" vertical="top" wrapText="1"/>
    </xf>
    <xf numFmtId="0" fontId="2" fillId="0" borderId="5" xfId="3" applyNumberFormat="1" applyFont="1" applyFill="1" applyBorder="1" applyAlignment="1" applyProtection="1">
      <alignment vertical="top" wrapText="1"/>
      <protection hidden="1"/>
    </xf>
    <xf numFmtId="0" fontId="5" fillId="0" borderId="1" xfId="0" applyFont="1" applyBorder="1" applyAlignment="1">
      <alignment horizontal="left" vertical="top" wrapText="1"/>
    </xf>
    <xf numFmtId="49" fontId="15" fillId="0" borderId="1" xfId="0" applyNumberFormat="1" applyFont="1" applyFill="1" applyBorder="1" applyAlignment="1">
      <alignment horizontal="center" vertical="top" wrapText="1"/>
    </xf>
    <xf numFmtId="49" fontId="15" fillId="0" borderId="2" xfId="0" applyNumberFormat="1" applyFont="1" applyFill="1" applyBorder="1" applyAlignment="1">
      <alignment horizontal="center" vertical="top" wrapText="1"/>
    </xf>
    <xf numFmtId="49" fontId="2" fillId="0" borderId="2" xfId="0" applyNumberFormat="1" applyFont="1" applyFill="1" applyBorder="1" applyAlignment="1" applyProtection="1">
      <alignment horizontal="center" vertical="top" wrapText="1"/>
      <protection hidden="1"/>
    </xf>
    <xf numFmtId="165" fontId="2" fillId="0" borderId="2" xfId="0" applyNumberFormat="1" applyFont="1" applyFill="1" applyBorder="1" applyAlignment="1" applyProtection="1">
      <alignment horizontal="center" vertical="top" wrapText="1"/>
      <protection hidden="1"/>
    </xf>
    <xf numFmtId="164" fontId="2" fillId="0" borderId="2" xfId="0" applyNumberFormat="1" applyFont="1" applyFill="1" applyBorder="1" applyAlignment="1" applyProtection="1">
      <alignment horizontal="center" vertical="top"/>
      <protection hidden="1"/>
    </xf>
    <xf numFmtId="164" fontId="8" fillId="0" borderId="3" xfId="0" applyNumberFormat="1" applyFont="1" applyBorder="1" applyAlignment="1">
      <alignment horizontal="center" vertical="top" wrapText="1"/>
    </xf>
    <xf numFmtId="164" fontId="10" fillId="0" borderId="1" xfId="0" applyNumberFormat="1" applyFont="1" applyFill="1" applyBorder="1" applyAlignment="1">
      <alignment horizontal="center" vertical="top"/>
    </xf>
    <xf numFmtId="0" fontId="15" fillId="0" borderId="5" xfId="0" applyFont="1" applyBorder="1" applyAlignment="1">
      <alignment vertical="top" wrapText="1"/>
    </xf>
    <xf numFmtId="49" fontId="15" fillId="0" borderId="11" xfId="0" applyNumberFormat="1" applyFont="1" applyBorder="1" applyAlignment="1">
      <alignment vertical="top" wrapText="1"/>
    </xf>
    <xf numFmtId="164" fontId="2" fillId="0" borderId="1" xfId="0" applyNumberFormat="1" applyFont="1" applyBorder="1" applyAlignment="1">
      <alignment horizontal="center" vertical="top" wrapText="1"/>
    </xf>
    <xf numFmtId="0" fontId="5" fillId="0" borderId="1" xfId="0" applyFont="1" applyBorder="1" applyAlignment="1">
      <alignment horizontal="left" vertical="top" wrapText="1"/>
    </xf>
    <xf numFmtId="164" fontId="2" fillId="0" borderId="1"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3" borderId="5" xfId="0" applyFont="1" applyFill="1" applyBorder="1" applyAlignment="1">
      <alignment horizontal="left"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 fillId="0" borderId="5" xfId="3" applyNumberFormat="1" applyFont="1" applyFill="1" applyBorder="1" applyAlignment="1" applyProtection="1">
      <alignment horizontal="center" vertical="top" wrapText="1"/>
      <protection hidden="1"/>
    </xf>
    <xf numFmtId="0" fontId="2" fillId="3" borderId="5" xfId="1" applyFont="1" applyFill="1" applyBorder="1" applyAlignment="1" applyProtection="1">
      <alignment horizontal="left" vertical="top" wrapText="1"/>
      <protection hidden="1"/>
    </xf>
    <xf numFmtId="2" fontId="5" fillId="0" borderId="1" xfId="0" applyNumberFormat="1"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0" fontId="2" fillId="0" borderId="2" xfId="0" applyFont="1" applyBorder="1" applyAlignment="1">
      <alignment horizontal="center" vertical="top" wrapText="1"/>
    </xf>
    <xf numFmtId="49" fontId="5" fillId="0" borderId="5" xfId="0" applyNumberFormat="1" applyFont="1" applyFill="1" applyBorder="1" applyAlignment="1">
      <alignment horizontal="center" vertical="top" wrapText="1"/>
    </xf>
    <xf numFmtId="0" fontId="2" fillId="8" borderId="5" xfId="0" applyFont="1" applyFill="1" applyBorder="1" applyAlignment="1" applyProtection="1">
      <alignment horizontal="left" vertical="top" wrapText="1"/>
      <protection hidden="1"/>
    </xf>
    <xf numFmtId="0" fontId="5" fillId="3" borderId="5" xfId="0" applyFont="1" applyFill="1" applyBorder="1" applyAlignment="1">
      <alignment vertical="top" wrapText="1"/>
    </xf>
    <xf numFmtId="0" fontId="2" fillId="3" borderId="5" xfId="1" applyFont="1" applyFill="1" applyBorder="1" applyAlignment="1" applyProtection="1">
      <alignment vertical="top" wrapText="1"/>
      <protection hidden="1"/>
    </xf>
    <xf numFmtId="0" fontId="5" fillId="0" borderId="5" xfId="0" applyFont="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2" fillId="0" borderId="5" xfId="0" applyFont="1" applyFill="1" applyBorder="1" applyAlignment="1">
      <alignment horizontal="left" vertical="top" wrapText="1"/>
    </xf>
    <xf numFmtId="0" fontId="2" fillId="0" borderId="5" xfId="3" applyNumberFormat="1" applyFont="1" applyFill="1" applyBorder="1" applyAlignment="1" applyProtection="1">
      <alignment vertical="top" wrapText="1"/>
      <protection hidden="1"/>
    </xf>
    <xf numFmtId="49" fontId="5" fillId="0" borderId="1"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2" fillId="0" borderId="1" xfId="0" applyFont="1" applyBorder="1" applyAlignment="1">
      <alignment horizontal="center" vertical="top" wrapText="1"/>
    </xf>
    <xf numFmtId="49" fontId="2" fillId="0" borderId="5" xfId="0" applyNumberFormat="1" applyFont="1" applyFill="1" applyBorder="1" applyAlignment="1">
      <alignment horizontal="center" vertical="top" wrapText="1"/>
    </xf>
    <xf numFmtId="0" fontId="2" fillId="3" borderId="5" xfId="1" applyFont="1" applyFill="1" applyBorder="1" applyAlignment="1" applyProtection="1">
      <alignment horizontal="left" vertical="top" wrapText="1"/>
      <protection hidden="1"/>
    </xf>
    <xf numFmtId="0" fontId="2" fillId="8" borderId="5" xfId="0" applyFont="1" applyFill="1" applyBorder="1" applyAlignment="1" applyProtection="1">
      <alignment horizontal="left" vertical="top" wrapText="1"/>
      <protection hidden="1"/>
    </xf>
    <xf numFmtId="0" fontId="2" fillId="0" borderId="5" xfId="0" applyFont="1" applyBorder="1" applyAlignment="1" applyProtection="1">
      <alignment horizontal="left" vertical="top" wrapText="1"/>
      <protection hidden="1"/>
    </xf>
    <xf numFmtId="164" fontId="2" fillId="0" borderId="1" xfId="0" applyNumberFormat="1" applyFont="1" applyBorder="1" applyAlignment="1">
      <alignment horizontal="center" vertical="top" wrapText="1"/>
    </xf>
    <xf numFmtId="0" fontId="15" fillId="0" borderId="5" xfId="0" applyFont="1" applyBorder="1" applyAlignment="1">
      <alignment horizontal="left" vertical="top" wrapText="1"/>
    </xf>
    <xf numFmtId="2" fontId="5" fillId="0" borderId="1" xfId="0" applyNumberFormat="1" applyFont="1" applyBorder="1" applyAlignment="1">
      <alignment horizontal="left" vertical="top" wrapText="1"/>
    </xf>
    <xf numFmtId="2" fontId="15" fillId="0" borderId="5" xfId="0" applyNumberFormat="1"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0" fontId="5" fillId="0" borderId="1" xfId="0" applyFont="1" applyBorder="1" applyAlignment="1">
      <alignment horizontal="left" vertical="top" wrapText="1"/>
    </xf>
    <xf numFmtId="0" fontId="2" fillId="0" borderId="1" xfId="0" applyFont="1" applyBorder="1" applyAlignment="1" applyProtection="1">
      <alignment horizontal="left" vertical="top" wrapText="1"/>
      <protection hidden="1"/>
    </xf>
    <xf numFmtId="164" fontId="2" fillId="0" borderId="1" xfId="4" applyNumberFormat="1" applyFont="1" applyBorder="1" applyAlignment="1" applyProtection="1">
      <alignment horizontal="center" vertical="top"/>
      <protection hidden="1"/>
    </xf>
    <xf numFmtId="2" fontId="2" fillId="8" borderId="1" xfId="0" applyNumberFormat="1" applyFont="1" applyFill="1" applyBorder="1" applyAlignment="1">
      <alignment horizontal="left" vertical="top" wrapText="1"/>
    </xf>
    <xf numFmtId="164" fontId="7" fillId="0" borderId="1" xfId="0" applyNumberFormat="1" applyFont="1" applyFill="1" applyBorder="1" applyAlignment="1">
      <alignment horizontal="center" vertical="top"/>
    </xf>
    <xf numFmtId="164" fontId="2" fillId="0" borderId="2" xfId="0" applyNumberFormat="1" applyFont="1" applyFill="1" applyBorder="1" applyAlignment="1">
      <alignment horizontal="center" vertical="top"/>
    </xf>
    <xf numFmtId="164" fontId="2" fillId="0" borderId="1" xfId="0" applyNumberFormat="1" applyFont="1" applyFill="1" applyBorder="1" applyAlignment="1" applyProtection="1">
      <alignment horizontal="center" vertical="top"/>
      <protection hidden="1"/>
    </xf>
    <xf numFmtId="164" fontId="2" fillId="0" borderId="1" xfId="6" applyNumberFormat="1" applyFont="1" applyFill="1" applyBorder="1" applyAlignment="1" applyProtection="1">
      <alignment horizontal="center" vertical="top"/>
      <protection hidden="1"/>
    </xf>
    <xf numFmtId="164" fontId="2" fillId="8" borderId="1" xfId="0" applyNumberFormat="1" applyFont="1" applyFill="1" applyBorder="1" applyAlignment="1">
      <alignment horizontal="center" vertical="top" wrapText="1"/>
    </xf>
    <xf numFmtId="2" fontId="15" fillId="8"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49" fontId="2" fillId="0" borderId="5" xfId="0" applyNumberFormat="1" applyFont="1" applyFill="1" applyBorder="1" applyAlignment="1">
      <alignment horizontal="center" vertical="top" wrapText="1"/>
    </xf>
    <xf numFmtId="0" fontId="5" fillId="0" borderId="5" xfId="0" applyFont="1" applyBorder="1" applyAlignment="1">
      <alignment horizontal="center" vertical="top" wrapText="1"/>
    </xf>
    <xf numFmtId="0" fontId="2" fillId="0" borderId="5" xfId="0" applyFont="1" applyFill="1" applyBorder="1" applyAlignment="1">
      <alignment horizontal="left" vertical="top" wrapText="1"/>
    </xf>
    <xf numFmtId="49" fontId="5" fillId="0" borderId="1" xfId="0" applyNumberFormat="1" applyFont="1" applyBorder="1" applyAlignment="1">
      <alignment horizontal="center" vertical="top" wrapText="1"/>
    </xf>
    <xf numFmtId="49" fontId="2" fillId="0" borderId="1" xfId="4" applyNumberFormat="1" applyFont="1" applyFill="1" applyBorder="1" applyAlignment="1" applyProtection="1">
      <alignment horizontal="center" vertical="top" wrapText="1"/>
      <protection hidden="1"/>
    </xf>
    <xf numFmtId="164" fontId="2" fillId="0" borderId="1" xfId="0" applyNumberFormat="1" applyFont="1" applyFill="1" applyBorder="1" applyAlignment="1">
      <alignment horizontal="center" vertical="top" wrapText="1"/>
    </xf>
    <xf numFmtId="0" fontId="2" fillId="8" borderId="5" xfId="0" applyFont="1" applyFill="1" applyBorder="1" applyAlignment="1" applyProtection="1">
      <alignment horizontal="left" vertical="top" wrapText="1"/>
      <protection hidden="1"/>
    </xf>
    <xf numFmtId="49"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0" fontId="2" fillId="0" borderId="5" xfId="0" applyFont="1" applyFill="1" applyBorder="1" applyAlignment="1">
      <alignment horizontal="left" vertical="top" wrapText="1"/>
    </xf>
    <xf numFmtId="49" fontId="5" fillId="0" borderId="1" xfId="0" applyNumberFormat="1" applyFont="1" applyBorder="1" applyAlignment="1">
      <alignment horizontal="center" vertical="top" wrapText="1"/>
    </xf>
    <xf numFmtId="0" fontId="2" fillId="0" borderId="5" xfId="0" applyFont="1" applyFill="1" applyBorder="1" applyAlignment="1">
      <alignment horizontal="center" vertical="top" wrapText="1"/>
    </xf>
    <xf numFmtId="0" fontId="5" fillId="3" borderId="5" xfId="0" applyFont="1" applyFill="1" applyBorder="1" applyAlignment="1">
      <alignment horizontal="left" vertical="top" wrapText="1"/>
    </xf>
    <xf numFmtId="0" fontId="2" fillId="0" borderId="5" xfId="0" applyFont="1" applyBorder="1" applyAlignment="1">
      <alignment horizontal="center" vertical="top" wrapText="1"/>
    </xf>
    <xf numFmtId="49" fontId="2" fillId="0" borderId="5" xfId="0" applyNumberFormat="1" applyFont="1" applyBorder="1" applyAlignment="1">
      <alignment horizontal="center" vertical="top" wrapText="1"/>
    </xf>
    <xf numFmtId="0" fontId="2" fillId="0" borderId="5" xfId="0" applyFont="1" applyBorder="1" applyAlignment="1" applyProtection="1">
      <alignment horizontal="left" vertical="top" wrapText="1"/>
      <protection hidden="1"/>
    </xf>
    <xf numFmtId="0" fontId="2" fillId="3" borderId="5" xfId="0" applyFont="1" applyFill="1" applyBorder="1" applyAlignment="1" applyProtection="1">
      <alignment horizontal="left" vertical="top" wrapText="1"/>
      <protection hidden="1"/>
    </xf>
    <xf numFmtId="2" fontId="5" fillId="0" borderId="1" xfId="0" applyNumberFormat="1" applyFont="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0" fontId="2" fillId="0" borderId="5" xfId="0" applyFont="1" applyBorder="1" applyAlignment="1">
      <alignment vertical="top" wrapText="1"/>
    </xf>
    <xf numFmtId="164" fontId="2" fillId="0" borderId="0" xfId="0" applyNumberFormat="1" applyFont="1" applyAlignment="1">
      <alignment horizontal="center" vertical="top" wrapText="1"/>
    </xf>
    <xf numFmtId="164" fontId="0" fillId="0" borderId="0" xfId="0" applyNumberFormat="1"/>
    <xf numFmtId="164" fontId="2" fillId="0" borderId="2" xfId="4" applyNumberFormat="1" applyFont="1" applyFill="1" applyBorder="1" applyAlignment="1" applyProtection="1">
      <alignment horizontal="center" vertical="top"/>
      <protection hidden="1"/>
    </xf>
    <xf numFmtId="0" fontId="16" fillId="0" borderId="10" xfId="0" applyFont="1" applyBorder="1" applyAlignment="1">
      <alignment horizontal="justify" wrapText="1"/>
    </xf>
    <xf numFmtId="0" fontId="16" fillId="0" borderId="10" xfId="0" applyFont="1" applyBorder="1"/>
    <xf numFmtId="0" fontId="16" fillId="0" borderId="0" xfId="0" applyFont="1" applyBorder="1" applyAlignment="1">
      <alignment horizontal="justify" wrapText="1"/>
    </xf>
    <xf numFmtId="0" fontId="2" fillId="0" borderId="7" xfId="0" applyFont="1" applyBorder="1" applyAlignment="1">
      <alignment horizontal="center"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0" xfId="0" applyFont="1" applyAlignment="1">
      <alignment horizontal="center" vertical="top" wrapText="1"/>
    </xf>
    <xf numFmtId="166" fontId="10" fillId="0" borderId="7"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0" fontId="10" fillId="0" borderId="7" xfId="3" applyNumberFormat="1" applyFont="1" applyFill="1" applyBorder="1" applyAlignment="1" applyProtection="1">
      <alignment horizontal="left" vertical="top" wrapText="1"/>
      <protection hidden="1"/>
    </xf>
    <xf numFmtId="0" fontId="10" fillId="0" borderId="6" xfId="3" applyNumberFormat="1" applyFont="1" applyFill="1" applyBorder="1" applyAlignment="1" applyProtection="1">
      <alignment horizontal="left" vertical="top" wrapText="1"/>
      <protection hidden="1"/>
    </xf>
    <xf numFmtId="0" fontId="10" fillId="0" borderId="2" xfId="3" applyNumberFormat="1" applyFont="1" applyFill="1" applyBorder="1" applyAlignment="1" applyProtection="1">
      <alignment horizontal="left" vertical="top" wrapText="1"/>
      <protection hidden="1"/>
    </xf>
    <xf numFmtId="0" fontId="5" fillId="3" borderId="5"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4"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2" xfId="0" applyFont="1" applyFill="1" applyBorder="1" applyAlignment="1">
      <alignment horizontal="left" vertical="top" wrapText="1"/>
    </xf>
    <xf numFmtId="0" fontId="2" fillId="0" borderId="5" xfId="0" applyNumberFormat="1" applyFont="1" applyBorder="1" applyAlignment="1">
      <alignment horizontal="left" vertical="top" wrapText="1"/>
    </xf>
    <xf numFmtId="0" fontId="2" fillId="0" borderId="9"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5"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2" fontId="5" fillId="0" borderId="5" xfId="0" applyNumberFormat="1" applyFont="1" applyBorder="1" applyAlignment="1">
      <alignment horizontal="left" vertical="top" wrapText="1"/>
    </xf>
    <xf numFmtId="2" fontId="5" fillId="0" borderId="4" xfId="0" applyNumberFormat="1"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2" fillId="0" borderId="5" xfId="0" applyFont="1" applyBorder="1" applyAlignment="1" applyProtection="1">
      <alignment horizontal="left" vertical="top" wrapText="1"/>
      <protection hidden="1"/>
    </xf>
    <xf numFmtId="0" fontId="2" fillId="0" borderId="4" xfId="0" applyFont="1" applyBorder="1" applyAlignment="1" applyProtection="1">
      <alignment horizontal="left" vertical="top" wrapText="1"/>
      <protection hidden="1"/>
    </xf>
    <xf numFmtId="2" fontId="5" fillId="0" borderId="5" xfId="0" applyNumberFormat="1" applyFont="1" applyFill="1" applyBorder="1" applyAlignment="1">
      <alignment horizontal="left" vertical="top" wrapText="1"/>
    </xf>
    <xf numFmtId="2" fontId="5" fillId="0" borderId="4" xfId="0" applyNumberFormat="1" applyFont="1" applyFill="1" applyBorder="1" applyAlignment="1">
      <alignment horizontal="left" vertical="top" wrapText="1"/>
    </xf>
    <xf numFmtId="0" fontId="2" fillId="0" borderId="1" xfId="0" applyFont="1" applyBorder="1" applyAlignment="1">
      <alignment horizontal="left" vertical="top" wrapText="1"/>
    </xf>
    <xf numFmtId="167" fontId="10" fillId="0" borderId="7" xfId="3" applyNumberFormat="1" applyFont="1" applyFill="1" applyBorder="1" applyAlignment="1" applyProtection="1">
      <alignment horizontal="left" vertical="top"/>
      <protection hidden="1"/>
    </xf>
    <xf numFmtId="167" fontId="10" fillId="0" borderId="2" xfId="3" applyNumberFormat="1" applyFont="1" applyFill="1" applyBorder="1" applyAlignment="1" applyProtection="1">
      <alignment horizontal="left" vertical="top"/>
      <protection hidden="1"/>
    </xf>
    <xf numFmtId="0" fontId="2" fillId="0" borderId="5" xfId="0" applyFont="1" applyFill="1" applyBorder="1" applyAlignment="1">
      <alignment horizontal="center" vertical="top" wrapText="1"/>
    </xf>
    <xf numFmtId="0" fontId="2" fillId="0" borderId="4" xfId="0"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5" xfId="3" applyNumberFormat="1" applyFont="1" applyFill="1" applyBorder="1" applyAlignment="1" applyProtection="1">
      <alignment horizontal="left" vertical="top" wrapText="1"/>
      <protection hidden="1"/>
    </xf>
    <xf numFmtId="0" fontId="2" fillId="0" borderId="4" xfId="3" applyNumberFormat="1" applyFont="1" applyFill="1" applyBorder="1" applyAlignment="1" applyProtection="1">
      <alignment horizontal="left" vertical="top" wrapText="1"/>
      <protection hidden="1"/>
    </xf>
    <xf numFmtId="2" fontId="2" fillId="6" borderId="5" xfId="0" applyNumberFormat="1" applyFont="1" applyFill="1" applyBorder="1" applyAlignment="1">
      <alignment horizontal="left" vertical="top" wrapText="1"/>
    </xf>
    <xf numFmtId="2" fontId="2" fillId="6" borderId="4" xfId="0" applyNumberFormat="1" applyFont="1" applyFill="1" applyBorder="1" applyAlignment="1">
      <alignment horizontal="left" vertical="top" wrapText="1"/>
    </xf>
    <xf numFmtId="0" fontId="5" fillId="0" borderId="1" xfId="0" applyFont="1" applyBorder="1" applyAlignment="1">
      <alignment horizontal="left" vertical="top" wrapText="1"/>
    </xf>
    <xf numFmtId="2" fontId="2" fillId="0" borderId="5" xfId="0" applyNumberFormat="1" applyFont="1" applyBorder="1" applyAlignment="1">
      <alignment horizontal="left" vertical="top" wrapText="1"/>
    </xf>
    <xf numFmtId="2" fontId="2" fillId="0" borderId="4" xfId="0" applyNumberFormat="1" applyFont="1" applyBorder="1" applyAlignment="1">
      <alignment horizontal="left" vertical="top" wrapText="1"/>
    </xf>
    <xf numFmtId="0" fontId="10" fillId="2" borderId="7"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0" borderId="1" xfId="0" applyNumberFormat="1" applyFont="1" applyFill="1" applyBorder="1" applyAlignment="1">
      <alignment horizontal="left" vertical="top" wrapText="1"/>
    </xf>
    <xf numFmtId="166" fontId="10" fillId="0" borderId="1" xfId="0" applyNumberFormat="1"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2" xfId="0" applyFont="1" applyFill="1" applyBorder="1" applyAlignment="1">
      <alignment horizontal="left" vertical="top" wrapText="1"/>
    </xf>
    <xf numFmtId="0" fontId="0" fillId="0" borderId="9" xfId="0" applyBorder="1"/>
    <xf numFmtId="0" fontId="5" fillId="0" borderId="5" xfId="0" applyFont="1" applyBorder="1" applyAlignment="1">
      <alignment horizontal="center" vertical="top" wrapText="1"/>
    </xf>
    <xf numFmtId="0" fontId="0" fillId="0" borderId="4" xfId="0" applyBorder="1"/>
    <xf numFmtId="49" fontId="5" fillId="0" borderId="5" xfId="0" applyNumberFormat="1" applyFont="1" applyBorder="1" applyAlignment="1">
      <alignment horizontal="center" vertical="top" wrapText="1"/>
    </xf>
    <xf numFmtId="0" fontId="2" fillId="3" borderId="5" xfId="1" applyFont="1" applyFill="1" applyBorder="1" applyAlignment="1" applyProtection="1">
      <alignment horizontal="left" vertical="top" wrapText="1"/>
      <protection hidden="1"/>
    </xf>
    <xf numFmtId="0" fontId="2" fillId="3" borderId="4" xfId="1" applyFont="1" applyFill="1" applyBorder="1" applyAlignment="1" applyProtection="1">
      <alignment horizontal="left" vertical="top" wrapText="1"/>
      <protection hidden="1"/>
    </xf>
    <xf numFmtId="0" fontId="2" fillId="3" borderId="9" xfId="1" applyFont="1" applyFill="1" applyBorder="1" applyAlignment="1" applyProtection="1">
      <alignment horizontal="left" vertical="top" wrapText="1"/>
      <protection hidden="1"/>
    </xf>
    <xf numFmtId="0" fontId="2" fillId="0" borderId="9" xfId="3" applyNumberFormat="1" applyFont="1" applyFill="1" applyBorder="1" applyAlignment="1" applyProtection="1">
      <alignment horizontal="left" vertical="top" wrapText="1"/>
      <protection hidden="1"/>
    </xf>
    <xf numFmtId="49" fontId="5" fillId="0" borderId="4" xfId="0" applyNumberFormat="1" applyFont="1" applyBorder="1" applyAlignment="1">
      <alignment horizontal="center"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3" applyNumberFormat="1" applyFont="1" applyFill="1" applyBorder="1" applyAlignment="1" applyProtection="1">
      <alignment horizontal="center" vertical="top" wrapText="1"/>
      <protection hidden="1"/>
    </xf>
    <xf numFmtId="0" fontId="2" fillId="0" borderId="4" xfId="3" applyNumberFormat="1" applyFont="1" applyFill="1" applyBorder="1" applyAlignment="1" applyProtection="1">
      <alignment horizontal="center" vertical="top" wrapText="1"/>
      <protection hidden="1"/>
    </xf>
    <xf numFmtId="0" fontId="5" fillId="3" borderId="5" xfId="0" applyFont="1" applyFill="1" applyBorder="1" applyAlignment="1">
      <alignment horizontal="center" vertical="top" wrapText="1"/>
    </xf>
    <xf numFmtId="0" fontId="5" fillId="3" borderId="4" xfId="0" applyFont="1" applyFill="1" applyBorder="1" applyAlignment="1">
      <alignment horizontal="center" vertical="top" wrapText="1"/>
    </xf>
    <xf numFmtId="0" fontId="2" fillId="8" borderId="5" xfId="0" applyFont="1" applyFill="1" applyBorder="1" applyAlignment="1" applyProtection="1">
      <alignment horizontal="left" vertical="top" wrapText="1"/>
      <protection hidden="1"/>
    </xf>
    <xf numFmtId="0" fontId="2" fillId="8" borderId="4" xfId="0" applyFont="1" applyFill="1" applyBorder="1" applyAlignment="1" applyProtection="1">
      <alignment horizontal="left" vertical="top" wrapText="1"/>
      <protection hidden="1"/>
    </xf>
    <xf numFmtId="0" fontId="2" fillId="0" borderId="5" xfId="0" applyFont="1" applyBorder="1" applyAlignment="1">
      <alignment vertical="top" wrapText="1"/>
    </xf>
    <xf numFmtId="0" fontId="2" fillId="0" borderId="4" xfId="0" applyFont="1" applyBorder="1" applyAlignment="1">
      <alignment vertical="top" wrapText="1"/>
    </xf>
    <xf numFmtId="0" fontId="2" fillId="0" borderId="1" xfId="0" applyNumberFormat="1" applyFont="1" applyBorder="1" applyAlignment="1">
      <alignment horizontal="left" vertical="top" wrapText="1"/>
    </xf>
    <xf numFmtId="2" fontId="5" fillId="0" borderId="1" xfId="0" applyNumberFormat="1" applyFont="1" applyBorder="1" applyAlignment="1">
      <alignment horizontal="left" vertical="top" wrapText="1"/>
    </xf>
    <xf numFmtId="0" fontId="2" fillId="0" borderId="1" xfId="0" applyFont="1" applyBorder="1" applyAlignment="1" applyProtection="1">
      <alignment horizontal="left" vertical="top" wrapText="1"/>
      <protection hidden="1"/>
    </xf>
    <xf numFmtId="0" fontId="5" fillId="0" borderId="9"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5" xfId="0" applyFont="1" applyFill="1" applyBorder="1" applyAlignment="1" applyProtection="1">
      <alignment horizontal="left" vertical="top" wrapText="1"/>
      <protection hidden="1"/>
    </xf>
    <xf numFmtId="0" fontId="2" fillId="0" borderId="9" xfId="0" applyFont="1" applyFill="1" applyBorder="1" applyAlignment="1" applyProtection="1">
      <alignment horizontal="left" vertical="top" wrapText="1"/>
      <protection hidden="1"/>
    </xf>
    <xf numFmtId="0" fontId="2" fillId="0" borderId="4" xfId="0" applyFont="1" applyFill="1" applyBorder="1" applyAlignment="1" applyProtection="1">
      <alignment horizontal="left" vertical="top" wrapText="1"/>
      <protection hidden="1"/>
    </xf>
    <xf numFmtId="0" fontId="5" fillId="0" borderId="5" xfId="0" applyFont="1" applyFill="1" applyBorder="1" applyAlignment="1">
      <alignment horizontal="left" vertical="top" wrapText="1"/>
    </xf>
    <xf numFmtId="0" fontId="5" fillId="0" borderId="4" xfId="0" applyFont="1" applyFill="1" applyBorder="1" applyAlignment="1">
      <alignment horizontal="left" vertical="top" wrapText="1"/>
    </xf>
    <xf numFmtId="0" fontId="15" fillId="0" borderId="5" xfId="0" applyFont="1" applyBorder="1" applyAlignment="1">
      <alignment horizontal="left" vertical="top" wrapText="1"/>
    </xf>
    <xf numFmtId="0" fontId="15" fillId="0" borderId="9" xfId="0" applyFont="1" applyBorder="1" applyAlignment="1">
      <alignment horizontal="left" vertical="top" wrapText="1"/>
    </xf>
    <xf numFmtId="0" fontId="15" fillId="0" borderId="4" xfId="0" applyFont="1" applyBorder="1" applyAlignment="1">
      <alignment horizontal="left" vertical="top" wrapText="1"/>
    </xf>
    <xf numFmtId="0" fontId="1" fillId="4" borderId="7" xfId="0" applyNumberFormat="1" applyFont="1" applyFill="1" applyBorder="1" applyAlignment="1">
      <alignment horizontal="left" vertical="top" wrapText="1"/>
    </xf>
    <xf numFmtId="0" fontId="1" fillId="4" borderId="6" xfId="0" applyNumberFormat="1" applyFont="1" applyFill="1" applyBorder="1" applyAlignment="1">
      <alignment horizontal="left" vertical="top" wrapText="1"/>
    </xf>
    <xf numFmtId="0" fontId="1" fillId="4" borderId="2" xfId="0" applyNumberFormat="1" applyFont="1" applyFill="1" applyBorder="1" applyAlignment="1">
      <alignment horizontal="left" vertical="top" wrapText="1"/>
    </xf>
    <xf numFmtId="0" fontId="2" fillId="0" borderId="1" xfId="3" applyNumberFormat="1" applyFont="1" applyFill="1" applyBorder="1" applyAlignment="1" applyProtection="1">
      <alignment horizontal="left" vertical="top" wrapText="1"/>
      <protection hidden="1"/>
    </xf>
    <xf numFmtId="0" fontId="2" fillId="0" borderId="9" xfId="0" applyFont="1" applyBorder="1" applyAlignment="1" applyProtection="1">
      <alignment horizontal="left" vertical="top" wrapText="1"/>
      <protection hidden="1"/>
    </xf>
    <xf numFmtId="49" fontId="5" fillId="0" borderId="1" xfId="0" applyNumberFormat="1" applyFont="1" applyBorder="1" applyAlignment="1">
      <alignment horizontal="center" vertical="top" wrapText="1"/>
    </xf>
    <xf numFmtId="49" fontId="5" fillId="0" borderId="1" xfId="0" applyNumberFormat="1" applyFont="1" applyFill="1" applyBorder="1" applyAlignment="1">
      <alignment horizontal="center" vertical="top" wrapText="1"/>
    </xf>
    <xf numFmtId="49" fontId="5" fillId="0" borderId="9" xfId="0" applyNumberFormat="1" applyFont="1" applyBorder="1" applyAlignment="1">
      <alignment horizontal="center" vertical="top" wrapText="1"/>
    </xf>
    <xf numFmtId="49" fontId="2" fillId="0" borderId="1" xfId="4" applyNumberFormat="1" applyFont="1" applyFill="1" applyBorder="1" applyAlignment="1" applyProtection="1">
      <alignment horizontal="center" vertical="top" wrapText="1"/>
      <protection hidden="1"/>
    </xf>
    <xf numFmtId="0" fontId="5" fillId="0" borderId="9" xfId="0" applyFont="1" applyBorder="1" applyAlignment="1">
      <alignment horizontal="center" vertical="top" wrapText="1"/>
    </xf>
    <xf numFmtId="0" fontId="5" fillId="0" borderId="4" xfId="0" applyFont="1" applyBorder="1" applyAlignment="1">
      <alignment horizontal="center" vertical="top" wrapText="1"/>
    </xf>
    <xf numFmtId="2" fontId="5" fillId="0" borderId="9" xfId="0" applyNumberFormat="1" applyFont="1" applyBorder="1" applyAlignment="1">
      <alignment horizontal="left" vertical="top" wrapText="1"/>
    </xf>
    <xf numFmtId="0" fontId="0" fillId="0" borderId="2" xfId="0" applyBorder="1"/>
    <xf numFmtId="2" fontId="15" fillId="0" borderId="5" xfId="0" applyNumberFormat="1" applyFont="1" applyBorder="1" applyAlignment="1">
      <alignment horizontal="left" vertical="top" wrapText="1"/>
    </xf>
    <xf numFmtId="2" fontId="15" fillId="0" borderId="9" xfId="0" applyNumberFormat="1" applyFont="1" applyBorder="1" applyAlignment="1">
      <alignment horizontal="left" vertical="top" wrapText="1"/>
    </xf>
    <xf numFmtId="2" fontId="15" fillId="0" borderId="4" xfId="0" applyNumberFormat="1" applyFont="1" applyBorder="1" applyAlignment="1">
      <alignment horizontal="left" vertical="top" wrapText="1"/>
    </xf>
    <xf numFmtId="0" fontId="12" fillId="2" borderId="7"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2" xfId="0" applyFont="1" applyFill="1" applyBorder="1" applyAlignment="1">
      <alignment horizontal="left" vertical="top" wrapText="1"/>
    </xf>
    <xf numFmtId="0" fontId="5" fillId="0" borderId="5" xfId="0" applyFont="1" applyFill="1" applyBorder="1" applyAlignment="1">
      <alignment horizontal="center" vertical="top" wrapText="1"/>
    </xf>
    <xf numFmtId="0" fontId="5" fillId="0" borderId="4" xfId="0" applyFont="1" applyFill="1" applyBorder="1" applyAlignment="1">
      <alignment horizontal="center" vertical="top" wrapText="1"/>
    </xf>
    <xf numFmtId="0" fontId="0" fillId="0" borderId="6" xfId="0" applyBorder="1"/>
    <xf numFmtId="164" fontId="2" fillId="0" borderId="1" xfId="0" applyNumberFormat="1" applyFont="1" applyFill="1" applyBorder="1" applyAlignment="1">
      <alignment horizontal="center" vertical="top" wrapText="1"/>
    </xf>
    <xf numFmtId="165" fontId="2" fillId="0" borderId="1" xfId="4" applyNumberFormat="1" applyFont="1" applyFill="1" applyBorder="1" applyAlignment="1" applyProtection="1">
      <alignment horizontal="center" vertical="top" wrapText="1"/>
      <protection hidden="1"/>
    </xf>
    <xf numFmtId="164" fontId="2" fillId="0" borderId="5" xfId="0" applyNumberFormat="1"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164" fontId="2" fillId="0" borderId="4" xfId="0" applyNumberFormat="1" applyFont="1" applyFill="1" applyBorder="1" applyAlignment="1">
      <alignment horizontal="center" vertical="top" wrapText="1"/>
    </xf>
    <xf numFmtId="2" fontId="5" fillId="0" borderId="9" xfId="0" applyNumberFormat="1" applyFont="1" applyFill="1" applyBorder="1" applyAlignment="1">
      <alignment horizontal="left" vertical="top" wrapText="1"/>
    </xf>
    <xf numFmtId="0" fontId="2" fillId="0" borderId="5" xfId="0" applyFont="1" applyFill="1" applyBorder="1" applyAlignment="1" applyProtection="1">
      <alignment horizontal="center" vertical="top" wrapText="1"/>
      <protection hidden="1"/>
    </xf>
    <xf numFmtId="0" fontId="2" fillId="0" borderId="4" xfId="0" applyFont="1" applyFill="1" applyBorder="1" applyAlignment="1" applyProtection="1">
      <alignment horizontal="center" vertical="top" wrapText="1"/>
      <protection hidden="1"/>
    </xf>
    <xf numFmtId="0" fontId="2" fillId="0" borderId="5" xfId="4" applyNumberFormat="1" applyFont="1" applyFill="1" applyBorder="1" applyAlignment="1" applyProtection="1">
      <alignment horizontal="left" vertical="top" wrapText="1"/>
      <protection hidden="1"/>
    </xf>
    <xf numFmtId="0" fontId="10" fillId="0" borderId="1" xfId="0" applyNumberFormat="1" applyFont="1" applyBorder="1" applyAlignment="1">
      <alignment horizontal="left" vertical="top" wrapText="1"/>
    </xf>
    <xf numFmtId="0" fontId="15" fillId="8" borderId="5" xfId="0" applyFont="1" applyFill="1" applyBorder="1" applyAlignment="1">
      <alignment horizontal="left" vertical="top" wrapText="1"/>
    </xf>
    <xf numFmtId="0" fontId="15" fillId="8" borderId="4" xfId="0" applyFont="1" applyFill="1" applyBorder="1" applyAlignment="1">
      <alignment horizontal="left" vertical="top" wrapText="1"/>
    </xf>
    <xf numFmtId="166" fontId="10" fillId="0" borderId="8" xfId="0" applyNumberFormat="1" applyFont="1" applyFill="1" applyBorder="1" applyAlignment="1">
      <alignment horizontal="left" vertical="top" wrapText="1"/>
    </xf>
    <xf numFmtId="166" fontId="10" fillId="0" borderId="11" xfId="0" applyNumberFormat="1" applyFont="1" applyFill="1" applyBorder="1" applyAlignment="1">
      <alignment horizontal="left" vertical="top" wrapText="1"/>
    </xf>
    <xf numFmtId="49" fontId="2" fillId="0" borderId="5" xfId="3" applyNumberFormat="1" applyFont="1" applyFill="1" applyBorder="1" applyAlignment="1" applyProtection="1">
      <alignment horizontal="center" vertical="top"/>
      <protection hidden="1"/>
    </xf>
    <xf numFmtId="49" fontId="2" fillId="0" borderId="4" xfId="3" applyNumberFormat="1" applyFont="1" applyFill="1" applyBorder="1" applyAlignment="1" applyProtection="1">
      <alignment horizontal="center" vertical="top"/>
      <protection hidden="1"/>
    </xf>
    <xf numFmtId="0" fontId="2" fillId="0" borderId="5" xfId="3" applyNumberFormat="1" applyFont="1" applyFill="1" applyBorder="1" applyAlignment="1" applyProtection="1">
      <alignment vertical="top" wrapText="1"/>
      <protection hidden="1"/>
    </xf>
    <xf numFmtId="0" fontId="5" fillId="3" borderId="5" xfId="0" applyFont="1" applyFill="1" applyBorder="1" applyAlignment="1">
      <alignment vertical="top" wrapText="1"/>
    </xf>
    <xf numFmtId="0" fontId="2" fillId="3" borderId="5" xfId="1" applyFont="1" applyFill="1" applyBorder="1" applyAlignment="1" applyProtection="1">
      <alignment vertical="top" wrapText="1"/>
      <protection hidden="1"/>
    </xf>
    <xf numFmtId="2" fontId="5" fillId="3" borderId="5" xfId="0" applyNumberFormat="1" applyFont="1" applyFill="1" applyBorder="1" applyAlignment="1">
      <alignment horizontal="left" vertical="top" wrapText="1"/>
    </xf>
    <xf numFmtId="2" fontId="5" fillId="3" borderId="4" xfId="0" applyNumberFormat="1" applyFont="1" applyFill="1" applyBorder="1" applyAlignment="1">
      <alignment horizontal="left" vertical="top" wrapText="1"/>
    </xf>
    <xf numFmtId="0" fontId="2" fillId="6" borderId="5" xfId="3" applyNumberFormat="1" applyFont="1" applyFill="1" applyBorder="1" applyAlignment="1" applyProtection="1">
      <alignment horizontal="left" vertical="top" wrapText="1"/>
      <protection hidden="1"/>
    </xf>
    <xf numFmtId="0" fontId="2" fillId="6" borderId="4" xfId="3" applyNumberFormat="1" applyFont="1" applyFill="1" applyBorder="1" applyAlignment="1" applyProtection="1">
      <alignment horizontal="left" vertical="top" wrapText="1"/>
      <protection hidden="1"/>
    </xf>
    <xf numFmtId="0" fontId="5" fillId="6" borderId="5" xfId="0" applyFont="1" applyFill="1" applyBorder="1" applyAlignment="1">
      <alignment horizontal="center" vertical="top" wrapText="1"/>
    </xf>
    <xf numFmtId="0" fontId="2" fillId="0" borderId="5"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2" fillId="0" borderId="5" xfId="0" applyFont="1" applyFill="1" applyBorder="1" applyAlignment="1" applyProtection="1">
      <alignment vertical="top" wrapText="1"/>
      <protection hidden="1"/>
    </xf>
    <xf numFmtId="0" fontId="2" fillId="0" borderId="9" xfId="0" applyFont="1" applyFill="1" applyBorder="1" applyAlignment="1" applyProtection="1">
      <alignment vertical="top" wrapText="1"/>
      <protection hidden="1"/>
    </xf>
    <xf numFmtId="0" fontId="2" fillId="0" borderId="4" xfId="0" applyFont="1" applyFill="1" applyBorder="1" applyAlignment="1" applyProtection="1">
      <alignment vertical="top" wrapText="1"/>
      <protection hidden="1"/>
    </xf>
    <xf numFmtId="0" fontId="5" fillId="0" borderId="5" xfId="0" applyFont="1" applyFill="1" applyBorder="1" applyAlignment="1">
      <alignment vertical="top" wrapText="1"/>
    </xf>
    <xf numFmtId="0" fontId="5" fillId="0" borderId="9" xfId="0" applyFont="1" applyFill="1" applyBorder="1" applyAlignment="1">
      <alignment vertical="top" wrapText="1"/>
    </xf>
    <xf numFmtId="0" fontId="5" fillId="0" borderId="4" xfId="0" applyFont="1" applyFill="1" applyBorder="1" applyAlignment="1">
      <alignment vertical="top" wrapText="1"/>
    </xf>
  </cellXfs>
  <cellStyles count="8">
    <cellStyle name="Обычный" xfId="0" builtinId="0"/>
    <cellStyle name="Обычный 2" xfId="1"/>
    <cellStyle name="Обычный 3" xfId="7"/>
    <cellStyle name="Обычный 7" xfId="2"/>
    <cellStyle name="Обычный_tmp" xfId="3"/>
    <cellStyle name="Обычный_tmp 2" xfId="6"/>
    <cellStyle name="Обычный_tmp 5" xfId="4"/>
    <cellStyle name="Обычный_tmp 6"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448"/>
  <sheetViews>
    <sheetView tabSelected="1" zoomScale="70" zoomScaleNormal="70" zoomScaleSheetLayoutView="78" zoomScalePageLayoutView="60" workbookViewId="0">
      <selection activeCell="D17" sqref="D17"/>
    </sheetView>
  </sheetViews>
  <sheetFormatPr defaultRowHeight="12.75"/>
  <cols>
    <col min="1" max="1" width="6.5703125" customWidth="1"/>
    <col min="2" max="2" width="10.7109375" customWidth="1"/>
    <col min="3" max="3" width="52.5703125" customWidth="1"/>
    <col min="4" max="4" width="53" customWidth="1"/>
    <col min="5" max="5" width="7.5703125" customWidth="1"/>
    <col min="6" max="6" width="16.140625" customWidth="1"/>
    <col min="7" max="7" width="5.7109375" customWidth="1"/>
    <col min="8" max="8" width="4.85546875" customWidth="1"/>
    <col min="9" max="9" width="17.85546875" customWidth="1"/>
    <col min="10" max="10" width="5.7109375" customWidth="1"/>
    <col min="11" max="11" width="13.7109375" customWidth="1"/>
    <col min="12" max="13" width="13.85546875" customWidth="1"/>
    <col min="14" max="14" width="13.7109375" customWidth="1"/>
    <col min="15" max="15" width="13" customWidth="1"/>
    <col min="16" max="16" width="15.140625" customWidth="1"/>
  </cols>
  <sheetData>
    <row r="1" spans="1:16" ht="30" customHeight="1">
      <c r="A1" s="370" t="s">
        <v>154</v>
      </c>
      <c r="B1" s="370"/>
      <c r="C1" s="370"/>
      <c r="D1" s="370"/>
      <c r="E1" s="370"/>
      <c r="F1" s="370"/>
      <c r="G1" s="370"/>
      <c r="H1" s="370"/>
      <c r="I1" s="370"/>
      <c r="J1" s="370"/>
      <c r="K1" s="370"/>
      <c r="L1" s="370"/>
      <c r="M1" s="370"/>
      <c r="N1" s="370"/>
      <c r="O1" s="370"/>
      <c r="P1" s="370"/>
    </row>
    <row r="2" spans="1:16" ht="21.75" customHeight="1">
      <c r="A2" s="370" t="s">
        <v>966</v>
      </c>
      <c r="B2" s="370"/>
      <c r="C2" s="370"/>
      <c r="D2" s="370"/>
      <c r="E2" s="370"/>
      <c r="F2" s="370"/>
      <c r="G2" s="370"/>
      <c r="H2" s="370"/>
      <c r="I2" s="370"/>
      <c r="J2" s="370"/>
      <c r="K2" s="370"/>
      <c r="L2" s="370"/>
      <c r="M2" s="370"/>
      <c r="N2" s="370"/>
      <c r="O2" s="370"/>
      <c r="P2" s="370"/>
    </row>
    <row r="3" spans="1:16" ht="21.75" customHeight="1">
      <c r="A3" s="164"/>
      <c r="B3" s="164"/>
      <c r="C3" s="164"/>
      <c r="D3" s="370" t="s">
        <v>967</v>
      </c>
      <c r="E3" s="370"/>
      <c r="F3" s="370"/>
      <c r="G3" s="370"/>
      <c r="H3" s="370"/>
      <c r="I3" s="370"/>
      <c r="J3" s="370"/>
      <c r="K3" s="370"/>
      <c r="L3" s="370"/>
      <c r="M3" s="169"/>
      <c r="N3" s="164"/>
      <c r="O3" s="164"/>
      <c r="P3" s="164"/>
    </row>
    <row r="4" spans="1:16" ht="21.75" customHeight="1">
      <c r="A4" s="166"/>
      <c r="B4" s="166"/>
      <c r="C4" s="166"/>
      <c r="D4" s="168"/>
      <c r="E4" s="168"/>
      <c r="F4" s="168"/>
      <c r="G4" s="168"/>
      <c r="H4" s="168"/>
      <c r="I4" s="168"/>
      <c r="J4" s="168"/>
      <c r="K4" s="168"/>
      <c r="L4" s="168"/>
      <c r="M4" s="360"/>
      <c r="N4" s="166"/>
      <c r="O4" s="166"/>
      <c r="P4" s="166"/>
    </row>
    <row r="5" spans="1:16" ht="21.75" customHeight="1">
      <c r="A5" s="111"/>
      <c r="B5" s="111"/>
      <c r="C5" s="111"/>
      <c r="D5" s="111"/>
      <c r="E5" s="111"/>
      <c r="F5" s="111"/>
      <c r="G5" s="111"/>
      <c r="H5" s="111"/>
      <c r="I5" s="111"/>
      <c r="J5" s="111"/>
      <c r="K5" s="169"/>
      <c r="L5" s="169"/>
      <c r="M5" s="360"/>
      <c r="N5" s="169"/>
      <c r="O5" s="169"/>
      <c r="P5" s="169"/>
    </row>
    <row r="6" spans="1:16" ht="32.25" customHeight="1">
      <c r="A6" s="368" t="s">
        <v>52</v>
      </c>
      <c r="B6" s="368" t="s">
        <v>53</v>
      </c>
      <c r="C6" s="368" t="s">
        <v>54</v>
      </c>
      <c r="D6" s="368" t="s">
        <v>27</v>
      </c>
      <c r="E6" s="368"/>
      <c r="F6" s="368"/>
      <c r="G6" s="368" t="s">
        <v>28</v>
      </c>
      <c r="H6" s="368"/>
      <c r="I6" s="368"/>
      <c r="J6" s="368"/>
      <c r="K6" s="368" t="s">
        <v>331</v>
      </c>
      <c r="L6" s="368"/>
      <c r="M6" s="368"/>
      <c r="N6" s="368"/>
      <c r="O6" s="368"/>
      <c r="P6" s="368"/>
    </row>
    <row r="7" spans="1:16" ht="30.75" customHeight="1">
      <c r="A7" s="368"/>
      <c r="B7" s="368"/>
      <c r="C7" s="368"/>
      <c r="D7" s="368" t="s">
        <v>41</v>
      </c>
      <c r="E7" s="368" t="s">
        <v>29</v>
      </c>
      <c r="F7" s="368" t="s">
        <v>42</v>
      </c>
      <c r="G7" s="369" t="s">
        <v>30</v>
      </c>
      <c r="H7" s="369" t="s">
        <v>31</v>
      </c>
      <c r="I7" s="369" t="s">
        <v>32</v>
      </c>
      <c r="J7" s="369" t="s">
        <v>33</v>
      </c>
      <c r="K7" s="366" t="s">
        <v>720</v>
      </c>
      <c r="L7" s="367"/>
      <c r="M7" s="368" t="s">
        <v>721</v>
      </c>
      <c r="N7" s="368" t="s">
        <v>722</v>
      </c>
      <c r="O7" s="368" t="s">
        <v>723</v>
      </c>
      <c r="P7" s="368" t="s">
        <v>724</v>
      </c>
    </row>
    <row r="8" spans="1:16" ht="36.75" customHeight="1">
      <c r="A8" s="368"/>
      <c r="B8" s="368"/>
      <c r="C8" s="368"/>
      <c r="D8" s="368"/>
      <c r="E8" s="368"/>
      <c r="F8" s="368"/>
      <c r="G8" s="369"/>
      <c r="H8" s="369"/>
      <c r="I8" s="369"/>
      <c r="J8" s="369"/>
      <c r="K8" s="1" t="s">
        <v>34</v>
      </c>
      <c r="L8" s="1" t="s">
        <v>35</v>
      </c>
      <c r="M8" s="368"/>
      <c r="N8" s="368"/>
      <c r="O8" s="368"/>
      <c r="P8" s="368"/>
    </row>
    <row r="9" spans="1:16" ht="16.5" customHeight="1">
      <c r="A9" s="1">
        <v>1</v>
      </c>
      <c r="B9" s="1">
        <v>2</v>
      </c>
      <c r="C9" s="1">
        <v>3</v>
      </c>
      <c r="D9" s="1">
        <v>4</v>
      </c>
      <c r="E9" s="1">
        <v>5</v>
      </c>
      <c r="F9" s="1">
        <v>6</v>
      </c>
      <c r="G9" s="1">
        <v>7</v>
      </c>
      <c r="H9" s="1">
        <v>8</v>
      </c>
      <c r="I9" s="1">
        <v>9</v>
      </c>
      <c r="J9" s="1">
        <v>10</v>
      </c>
      <c r="K9" s="1">
        <v>11</v>
      </c>
      <c r="L9" s="1">
        <v>12</v>
      </c>
      <c r="M9" s="1">
        <v>11</v>
      </c>
      <c r="N9" s="1">
        <v>12</v>
      </c>
      <c r="O9" s="1">
        <v>13</v>
      </c>
      <c r="P9" s="1">
        <v>14</v>
      </c>
    </row>
    <row r="10" spans="1:16" ht="39" customHeight="1">
      <c r="A10" s="470" t="s">
        <v>129</v>
      </c>
      <c r="B10" s="470"/>
      <c r="C10" s="470"/>
      <c r="D10" s="470"/>
      <c r="E10" s="470"/>
      <c r="F10" s="470"/>
      <c r="G10" s="470"/>
      <c r="H10" s="470"/>
      <c r="I10" s="470"/>
      <c r="J10" s="470"/>
      <c r="K10" s="96">
        <f>K11+K261+K318+K337+K426+K434+K446</f>
        <v>3673258.9000000008</v>
      </c>
      <c r="L10" s="96">
        <f>L11+L261+L318+L337+L426+L434+L446</f>
        <v>3538163.6</v>
      </c>
      <c r="M10" s="96">
        <f>M11+M261+M318+M337+M426+M434+M446</f>
        <v>4284938.5</v>
      </c>
      <c r="N10" s="96">
        <f>N11+N261+N318+N337+N426+N434+N446</f>
        <v>4265624.5</v>
      </c>
      <c r="O10" s="96">
        <f>O11+O261+O318+O337+O426+O434+O446</f>
        <v>3954584.5000000005</v>
      </c>
      <c r="P10" s="96">
        <f>P11+P261+P318+P337+P426+P434+P446</f>
        <v>3942083.1000000006</v>
      </c>
    </row>
    <row r="11" spans="1:16" ht="36.75" customHeight="1">
      <c r="A11" s="467" t="s">
        <v>36</v>
      </c>
      <c r="B11" s="468"/>
      <c r="C11" s="468"/>
      <c r="D11" s="468"/>
      <c r="E11" s="468"/>
      <c r="F11" s="468"/>
      <c r="G11" s="468"/>
      <c r="H11" s="468"/>
      <c r="I11" s="468"/>
      <c r="J11" s="469"/>
      <c r="K11" s="7">
        <f t="shared" ref="K11:P11" si="0">K12+K208</f>
        <v>1596133.4000000004</v>
      </c>
      <c r="L11" s="7">
        <f t="shared" si="0"/>
        <v>1475069.2</v>
      </c>
      <c r="M11" s="7">
        <f t="shared" si="0"/>
        <v>1872133.4</v>
      </c>
      <c r="N11" s="7">
        <f t="shared" si="0"/>
        <v>1829027.1</v>
      </c>
      <c r="O11" s="7">
        <f t="shared" si="0"/>
        <v>1410769.2000000002</v>
      </c>
      <c r="P11" s="7">
        <f t="shared" si="0"/>
        <v>1335961.5000000002</v>
      </c>
    </row>
    <row r="12" spans="1:16" ht="39" customHeight="1">
      <c r="A12" s="471" t="s">
        <v>130</v>
      </c>
      <c r="B12" s="472"/>
      <c r="C12" s="472"/>
      <c r="D12" s="472"/>
      <c r="E12" s="472"/>
      <c r="F12" s="472"/>
      <c r="G12" s="472"/>
      <c r="H12" s="472"/>
      <c r="I12" s="472"/>
      <c r="J12" s="473"/>
      <c r="K12" s="39">
        <f t="shared" ref="K12:P12" si="1">K13+K19+K36+K38+K40+K56+K60+K63+K67+K75+K93+K104+K113+K121+K127+K134+K157+K161+K163+K165+K168+K171+K190+K193+K203</f>
        <v>1566358.4000000004</v>
      </c>
      <c r="L12" s="39">
        <f t="shared" si="1"/>
        <v>1445294.7</v>
      </c>
      <c r="M12" s="39">
        <f t="shared" si="1"/>
        <v>1840143.2</v>
      </c>
      <c r="N12" s="39">
        <f t="shared" si="1"/>
        <v>1816003.6</v>
      </c>
      <c r="O12" s="39">
        <f t="shared" si="1"/>
        <v>1365314.7000000002</v>
      </c>
      <c r="P12" s="39">
        <f t="shared" si="1"/>
        <v>1335961.5000000002</v>
      </c>
    </row>
    <row r="13" spans="1:16" ht="42.75" customHeight="1">
      <c r="A13" s="415" t="s">
        <v>131</v>
      </c>
      <c r="B13" s="415"/>
      <c r="C13" s="416" t="s">
        <v>132</v>
      </c>
      <c r="D13" s="417"/>
      <c r="E13" s="417"/>
      <c r="F13" s="417"/>
      <c r="G13" s="417"/>
      <c r="H13" s="417"/>
      <c r="I13" s="417"/>
      <c r="J13" s="418"/>
      <c r="K13" s="36">
        <f t="shared" ref="K13" si="2">SUM(K14:K18)</f>
        <v>96242.8</v>
      </c>
      <c r="L13" s="36">
        <f t="shared" ref="L13:P13" si="3">SUM(L14:L18)</f>
        <v>90815.1</v>
      </c>
      <c r="M13" s="36">
        <f t="shared" si="3"/>
        <v>98758.6</v>
      </c>
      <c r="N13" s="36">
        <f t="shared" si="3"/>
        <v>83807</v>
      </c>
      <c r="O13" s="36">
        <f t="shared" si="3"/>
        <v>51945.599999999999</v>
      </c>
      <c r="P13" s="36">
        <f t="shared" si="3"/>
        <v>52198.6</v>
      </c>
    </row>
    <row r="14" spans="1:16" ht="38.25" customHeight="1">
      <c r="A14" s="212">
        <v>905</v>
      </c>
      <c r="B14" s="210" t="s">
        <v>66</v>
      </c>
      <c r="C14" s="404" t="s">
        <v>59</v>
      </c>
      <c r="D14" s="391" t="s">
        <v>725</v>
      </c>
      <c r="E14" s="420" t="s">
        <v>44</v>
      </c>
      <c r="F14" s="420" t="s">
        <v>726</v>
      </c>
      <c r="G14" s="99" t="s">
        <v>46</v>
      </c>
      <c r="H14" s="99" t="s">
        <v>55</v>
      </c>
      <c r="I14" s="104" t="s">
        <v>56</v>
      </c>
      <c r="J14" s="104" t="s">
        <v>50</v>
      </c>
      <c r="K14" s="11">
        <v>3168.8</v>
      </c>
      <c r="L14" s="11">
        <v>3135.1</v>
      </c>
      <c r="M14" s="11">
        <v>3204.9</v>
      </c>
      <c r="N14" s="11">
        <v>1802</v>
      </c>
      <c r="O14" s="11">
        <v>1440.6</v>
      </c>
      <c r="P14" s="11">
        <v>1693.6</v>
      </c>
    </row>
    <row r="15" spans="1:16" ht="27" customHeight="1">
      <c r="A15" s="212">
        <v>905</v>
      </c>
      <c r="B15" s="210" t="s">
        <v>66</v>
      </c>
      <c r="C15" s="405"/>
      <c r="D15" s="392"/>
      <c r="E15" s="461"/>
      <c r="F15" s="461"/>
      <c r="G15" s="99" t="s">
        <v>46</v>
      </c>
      <c r="H15" s="99" t="s">
        <v>55</v>
      </c>
      <c r="I15" s="104" t="s">
        <v>56</v>
      </c>
      <c r="J15" s="104" t="s">
        <v>51</v>
      </c>
      <c r="K15" s="11">
        <v>0</v>
      </c>
      <c r="L15" s="11">
        <v>0</v>
      </c>
      <c r="M15" s="11">
        <v>3.7</v>
      </c>
      <c r="N15" s="11">
        <v>5</v>
      </c>
      <c r="O15" s="11">
        <v>5</v>
      </c>
      <c r="P15" s="11">
        <v>5</v>
      </c>
    </row>
    <row r="16" spans="1:16" ht="126.75" customHeight="1">
      <c r="A16" s="2">
        <v>902</v>
      </c>
      <c r="B16" s="4" t="s">
        <v>182</v>
      </c>
      <c r="C16" s="8" t="s">
        <v>196</v>
      </c>
      <c r="D16" s="273" t="s">
        <v>701</v>
      </c>
      <c r="E16" s="8" t="s">
        <v>330</v>
      </c>
      <c r="F16" s="32" t="s">
        <v>569</v>
      </c>
      <c r="G16" s="21" t="s">
        <v>46</v>
      </c>
      <c r="H16" s="22" t="s">
        <v>183</v>
      </c>
      <c r="I16" s="21" t="s">
        <v>87</v>
      </c>
      <c r="J16" s="21" t="s">
        <v>51</v>
      </c>
      <c r="K16" s="35">
        <v>5324</v>
      </c>
      <c r="L16" s="35">
        <v>0</v>
      </c>
      <c r="M16" s="35">
        <v>0</v>
      </c>
      <c r="N16" s="35">
        <v>2000</v>
      </c>
      <c r="O16" s="35">
        <v>500</v>
      </c>
      <c r="P16" s="35">
        <v>500</v>
      </c>
    </row>
    <row r="17" spans="1:16" s="78" customFormat="1" ht="62.25" customHeight="1">
      <c r="A17" s="34">
        <v>905</v>
      </c>
      <c r="B17" s="226" t="s">
        <v>67</v>
      </c>
      <c r="C17" s="256" t="s">
        <v>61</v>
      </c>
      <c r="D17" s="125" t="s">
        <v>725</v>
      </c>
      <c r="E17" s="34" t="s">
        <v>44</v>
      </c>
      <c r="F17" s="34" t="s">
        <v>726</v>
      </c>
      <c r="G17" s="226" t="s">
        <v>559</v>
      </c>
      <c r="H17" s="226" t="s">
        <v>559</v>
      </c>
      <c r="I17" s="226" t="s">
        <v>560</v>
      </c>
      <c r="J17" s="226" t="s">
        <v>561</v>
      </c>
      <c r="K17" s="11">
        <v>35600</v>
      </c>
      <c r="L17" s="11">
        <v>35530</v>
      </c>
      <c r="M17" s="11">
        <v>43400</v>
      </c>
      <c r="N17" s="11">
        <v>30000</v>
      </c>
      <c r="O17" s="11">
        <v>0</v>
      </c>
      <c r="P17" s="11">
        <v>0</v>
      </c>
    </row>
    <row r="18" spans="1:16" s="78" customFormat="1" ht="66.75" customHeight="1">
      <c r="A18" s="34">
        <v>905</v>
      </c>
      <c r="B18" s="226" t="s">
        <v>562</v>
      </c>
      <c r="C18" s="256" t="s">
        <v>563</v>
      </c>
      <c r="D18" s="125" t="s">
        <v>725</v>
      </c>
      <c r="E18" s="34" t="s">
        <v>44</v>
      </c>
      <c r="F18" s="34" t="s">
        <v>726</v>
      </c>
      <c r="G18" s="226" t="s">
        <v>559</v>
      </c>
      <c r="H18" s="226" t="s">
        <v>559</v>
      </c>
      <c r="I18" s="226" t="s">
        <v>560</v>
      </c>
      <c r="J18" s="226" t="s">
        <v>561</v>
      </c>
      <c r="K18" s="11">
        <v>52150</v>
      </c>
      <c r="L18" s="11">
        <v>52150</v>
      </c>
      <c r="M18" s="11">
        <v>52150</v>
      </c>
      <c r="N18" s="11">
        <v>50000</v>
      </c>
      <c r="O18" s="11">
        <v>50000</v>
      </c>
      <c r="P18" s="11">
        <v>50000</v>
      </c>
    </row>
    <row r="19" spans="1:16" ht="24" customHeight="1">
      <c r="A19" s="415" t="s">
        <v>119</v>
      </c>
      <c r="B19" s="415"/>
      <c r="C19" s="416" t="s">
        <v>118</v>
      </c>
      <c r="D19" s="417"/>
      <c r="E19" s="417"/>
      <c r="F19" s="417"/>
      <c r="G19" s="417"/>
      <c r="H19" s="417"/>
      <c r="I19" s="417"/>
      <c r="J19" s="418"/>
      <c r="K19" s="36">
        <f t="shared" ref="K19:P19" si="4">SUM(K20:K35)</f>
        <v>35733.199999999997</v>
      </c>
      <c r="L19" s="36">
        <f t="shared" si="4"/>
        <v>34540.1</v>
      </c>
      <c r="M19" s="36">
        <f t="shared" si="4"/>
        <v>9555.4</v>
      </c>
      <c r="N19" s="36">
        <f t="shared" si="4"/>
        <v>10429.9</v>
      </c>
      <c r="O19" s="36">
        <f t="shared" si="4"/>
        <v>7669.5</v>
      </c>
      <c r="P19" s="36">
        <f t="shared" si="4"/>
        <v>8032.5</v>
      </c>
    </row>
    <row r="20" spans="1:16" ht="96" customHeight="1">
      <c r="A20" s="192">
        <v>921</v>
      </c>
      <c r="B20" s="204" t="s">
        <v>72</v>
      </c>
      <c r="C20" s="191" t="s">
        <v>73</v>
      </c>
      <c r="D20" s="125" t="s">
        <v>768</v>
      </c>
      <c r="E20" s="34" t="s">
        <v>767</v>
      </c>
      <c r="F20" s="298" t="s">
        <v>726</v>
      </c>
      <c r="G20" s="4" t="s">
        <v>46</v>
      </c>
      <c r="H20" s="4">
        <v>13</v>
      </c>
      <c r="I20" s="4" t="s">
        <v>11</v>
      </c>
      <c r="J20" s="4">
        <v>200</v>
      </c>
      <c r="K20" s="19">
        <v>1315</v>
      </c>
      <c r="L20" s="19">
        <v>1175.2</v>
      </c>
      <c r="M20" s="19">
        <v>1718.2</v>
      </c>
      <c r="N20" s="19">
        <v>1127.3</v>
      </c>
      <c r="O20" s="19">
        <v>760.9</v>
      </c>
      <c r="P20" s="19">
        <v>984.9</v>
      </c>
    </row>
    <row r="21" spans="1:16" ht="48" customHeight="1">
      <c r="A21" s="212">
        <v>921</v>
      </c>
      <c r="B21" s="210" t="s">
        <v>339</v>
      </c>
      <c r="C21" s="389" t="s">
        <v>372</v>
      </c>
      <c r="D21" s="389" t="s">
        <v>768</v>
      </c>
      <c r="E21" s="391" t="s">
        <v>767</v>
      </c>
      <c r="F21" s="391" t="s">
        <v>726</v>
      </c>
      <c r="G21" s="491" t="s">
        <v>46</v>
      </c>
      <c r="H21" s="400">
        <v>13</v>
      </c>
      <c r="I21" s="4" t="s">
        <v>417</v>
      </c>
      <c r="J21" s="92">
        <v>200</v>
      </c>
      <c r="K21" s="19">
        <v>1680.1</v>
      </c>
      <c r="L21" s="19">
        <v>1611.4</v>
      </c>
      <c r="M21" s="19">
        <v>1172.0999999999999</v>
      </c>
      <c r="N21" s="19">
        <v>1620.1</v>
      </c>
      <c r="O21" s="19">
        <v>634.9</v>
      </c>
      <c r="P21" s="19">
        <v>605.29999999999995</v>
      </c>
    </row>
    <row r="22" spans="1:16" ht="48" customHeight="1">
      <c r="A22" s="212">
        <v>921</v>
      </c>
      <c r="B22" s="210" t="s">
        <v>339</v>
      </c>
      <c r="C22" s="390"/>
      <c r="D22" s="390"/>
      <c r="E22" s="392"/>
      <c r="F22" s="392"/>
      <c r="G22" s="492"/>
      <c r="H22" s="401"/>
      <c r="I22" s="209" t="s">
        <v>417</v>
      </c>
      <c r="J22" s="92">
        <v>800</v>
      </c>
      <c r="K22" s="19">
        <v>43.9</v>
      </c>
      <c r="L22" s="19">
        <v>43.8</v>
      </c>
      <c r="M22" s="19">
        <v>0</v>
      </c>
      <c r="N22" s="19">
        <v>0</v>
      </c>
      <c r="O22" s="19">
        <v>0</v>
      </c>
      <c r="P22" s="19">
        <v>0</v>
      </c>
    </row>
    <row r="23" spans="1:16" ht="184.5" customHeight="1">
      <c r="A23" s="2">
        <v>902</v>
      </c>
      <c r="B23" s="4" t="s">
        <v>156</v>
      </c>
      <c r="C23" s="8" t="s">
        <v>155</v>
      </c>
      <c r="D23" s="178" t="s">
        <v>528</v>
      </c>
      <c r="E23" s="177" t="s">
        <v>472</v>
      </c>
      <c r="F23" s="261" t="s">
        <v>627</v>
      </c>
      <c r="G23" s="4" t="s">
        <v>46</v>
      </c>
      <c r="H23" s="4" t="s">
        <v>55</v>
      </c>
      <c r="I23" s="4" t="s">
        <v>12</v>
      </c>
      <c r="J23" s="4" t="s">
        <v>50</v>
      </c>
      <c r="K23" s="11">
        <v>82.5</v>
      </c>
      <c r="L23" s="11">
        <v>82.4</v>
      </c>
      <c r="M23" s="11">
        <v>76.099999999999994</v>
      </c>
      <c r="N23" s="11">
        <v>66</v>
      </c>
      <c r="O23" s="11">
        <v>66</v>
      </c>
      <c r="P23" s="11">
        <v>66</v>
      </c>
    </row>
    <row r="24" spans="1:16" ht="60" customHeight="1">
      <c r="A24" s="2">
        <v>902</v>
      </c>
      <c r="B24" s="4" t="s">
        <v>159</v>
      </c>
      <c r="C24" s="8" t="s">
        <v>158</v>
      </c>
      <c r="D24" s="30" t="s">
        <v>157</v>
      </c>
      <c r="E24" s="5" t="s">
        <v>16</v>
      </c>
      <c r="F24" s="5" t="s">
        <v>169</v>
      </c>
      <c r="G24" s="4" t="s">
        <v>46</v>
      </c>
      <c r="H24" s="4" t="s">
        <v>55</v>
      </c>
      <c r="I24" s="4" t="s">
        <v>13</v>
      </c>
      <c r="J24" s="4" t="s">
        <v>51</v>
      </c>
      <c r="K24" s="11">
        <v>1245.5</v>
      </c>
      <c r="L24" s="11">
        <v>1244.5</v>
      </c>
      <c r="M24" s="11">
        <v>288.8</v>
      </c>
      <c r="N24" s="11">
        <v>477.3</v>
      </c>
      <c r="O24" s="11">
        <v>365.1</v>
      </c>
      <c r="P24" s="11">
        <v>365.1</v>
      </c>
    </row>
    <row r="25" spans="1:16" ht="180.75" customHeight="1">
      <c r="A25" s="2">
        <v>902</v>
      </c>
      <c r="B25" s="4" t="s">
        <v>161</v>
      </c>
      <c r="C25" s="8" t="s">
        <v>160</v>
      </c>
      <c r="D25" s="178" t="s">
        <v>528</v>
      </c>
      <c r="E25" s="139" t="s">
        <v>472</v>
      </c>
      <c r="F25" s="261" t="s">
        <v>627</v>
      </c>
      <c r="G25" s="4" t="s">
        <v>46</v>
      </c>
      <c r="H25" s="4" t="s">
        <v>55</v>
      </c>
      <c r="I25" s="4" t="s">
        <v>14</v>
      </c>
      <c r="J25" s="4" t="s">
        <v>51</v>
      </c>
      <c r="K25" s="11">
        <v>291.8</v>
      </c>
      <c r="L25" s="11">
        <v>291.7</v>
      </c>
      <c r="M25" s="11">
        <v>582.5</v>
      </c>
      <c r="N25" s="11">
        <v>600</v>
      </c>
      <c r="O25" s="11">
        <v>250</v>
      </c>
      <c r="P25" s="11">
        <v>250</v>
      </c>
    </row>
    <row r="26" spans="1:16" ht="174" customHeight="1">
      <c r="A26" s="2">
        <v>902</v>
      </c>
      <c r="B26" s="4" t="s">
        <v>389</v>
      </c>
      <c r="C26" s="8" t="s">
        <v>296</v>
      </c>
      <c r="D26" s="178" t="s">
        <v>528</v>
      </c>
      <c r="E26" s="177" t="s">
        <v>472</v>
      </c>
      <c r="F26" s="261" t="s">
        <v>627</v>
      </c>
      <c r="G26" s="4" t="s">
        <v>46</v>
      </c>
      <c r="H26" s="4" t="s">
        <v>55</v>
      </c>
      <c r="I26" s="4" t="s">
        <v>318</v>
      </c>
      <c r="J26" s="4" t="s">
        <v>50</v>
      </c>
      <c r="K26" s="11">
        <v>0</v>
      </c>
      <c r="L26" s="11">
        <v>0</v>
      </c>
      <c r="M26" s="11">
        <v>0</v>
      </c>
      <c r="N26" s="11">
        <v>10</v>
      </c>
      <c r="O26" s="11">
        <v>10</v>
      </c>
      <c r="P26" s="11">
        <v>10</v>
      </c>
    </row>
    <row r="27" spans="1:16" ht="18.75" customHeight="1">
      <c r="A27" s="348">
        <v>902</v>
      </c>
      <c r="B27" s="347" t="s">
        <v>339</v>
      </c>
      <c r="C27" s="404" t="s">
        <v>372</v>
      </c>
      <c r="D27" s="389" t="s">
        <v>157</v>
      </c>
      <c r="E27" s="391" t="s">
        <v>197</v>
      </c>
      <c r="F27" s="391" t="s">
        <v>198</v>
      </c>
      <c r="G27" s="4" t="s">
        <v>46</v>
      </c>
      <c r="H27" s="4" t="s">
        <v>55</v>
      </c>
      <c r="I27" s="4" t="s">
        <v>367</v>
      </c>
      <c r="J27" s="4" t="s">
        <v>50</v>
      </c>
      <c r="K27" s="11">
        <v>2281.4</v>
      </c>
      <c r="L27" s="11">
        <v>2124</v>
      </c>
      <c r="M27" s="11">
        <v>2646.4</v>
      </c>
      <c r="N27" s="11">
        <v>3124.7</v>
      </c>
      <c r="O27" s="11">
        <v>2178.1</v>
      </c>
      <c r="P27" s="11">
        <v>2346.6999999999998</v>
      </c>
    </row>
    <row r="28" spans="1:16" ht="24" customHeight="1">
      <c r="A28" s="348">
        <v>902</v>
      </c>
      <c r="B28" s="347" t="s">
        <v>339</v>
      </c>
      <c r="C28" s="426"/>
      <c r="D28" s="462"/>
      <c r="E28" s="441"/>
      <c r="F28" s="441"/>
      <c r="G28" s="109" t="s">
        <v>46</v>
      </c>
      <c r="H28" s="109" t="s">
        <v>55</v>
      </c>
      <c r="I28" s="109" t="s">
        <v>367</v>
      </c>
      <c r="J28" s="109" t="s">
        <v>51</v>
      </c>
      <c r="K28" s="11">
        <v>8.1</v>
      </c>
      <c r="L28" s="11">
        <v>8.1</v>
      </c>
      <c r="M28" s="11">
        <v>6.5</v>
      </c>
      <c r="N28" s="11">
        <v>6.5</v>
      </c>
      <c r="O28" s="11">
        <v>6.5</v>
      </c>
      <c r="P28" s="11">
        <v>6.5</v>
      </c>
    </row>
    <row r="29" spans="1:16" ht="22.5" customHeight="1">
      <c r="A29" s="348">
        <v>902</v>
      </c>
      <c r="B29" s="347" t="s">
        <v>339</v>
      </c>
      <c r="C29" s="405"/>
      <c r="D29" s="390"/>
      <c r="E29" s="392"/>
      <c r="F29" s="392"/>
      <c r="G29" s="229" t="s">
        <v>46</v>
      </c>
      <c r="H29" s="229" t="s">
        <v>55</v>
      </c>
      <c r="I29" s="229" t="s">
        <v>367</v>
      </c>
      <c r="J29" s="229" t="s">
        <v>82</v>
      </c>
      <c r="K29" s="11">
        <v>40</v>
      </c>
      <c r="L29" s="11">
        <v>39.9</v>
      </c>
      <c r="M29" s="11">
        <v>0</v>
      </c>
      <c r="N29" s="11">
        <v>0</v>
      </c>
      <c r="O29" s="11">
        <v>0</v>
      </c>
      <c r="P29" s="11">
        <v>0</v>
      </c>
    </row>
    <row r="30" spans="1:16" ht="183" customHeight="1">
      <c r="A30" s="2">
        <v>902</v>
      </c>
      <c r="B30" s="4" t="s">
        <v>344</v>
      </c>
      <c r="C30" s="8" t="s">
        <v>373</v>
      </c>
      <c r="D30" s="202" t="s">
        <v>629</v>
      </c>
      <c r="E30" s="193" t="s">
        <v>544</v>
      </c>
      <c r="F30" s="261" t="s">
        <v>628</v>
      </c>
      <c r="G30" s="4" t="s">
        <v>46</v>
      </c>
      <c r="H30" s="4" t="s">
        <v>55</v>
      </c>
      <c r="I30" s="4" t="s">
        <v>366</v>
      </c>
      <c r="J30" s="4" t="s">
        <v>50</v>
      </c>
      <c r="K30" s="11">
        <v>3738.7</v>
      </c>
      <c r="L30" s="11">
        <v>3738.6</v>
      </c>
      <c r="M30" s="11">
        <v>2858.5</v>
      </c>
      <c r="N30" s="11">
        <v>2600</v>
      </c>
      <c r="O30" s="11">
        <v>2600</v>
      </c>
      <c r="P30" s="11">
        <v>2600</v>
      </c>
    </row>
    <row r="31" spans="1:16" ht="51.75" customHeight="1">
      <c r="A31" s="114">
        <v>902</v>
      </c>
      <c r="B31" s="113" t="s">
        <v>435</v>
      </c>
      <c r="C31" s="112" t="s">
        <v>436</v>
      </c>
      <c r="D31" s="84" t="s">
        <v>157</v>
      </c>
      <c r="E31" s="261" t="s">
        <v>197</v>
      </c>
      <c r="F31" s="261" t="s">
        <v>198</v>
      </c>
      <c r="G31" s="113" t="s">
        <v>46</v>
      </c>
      <c r="H31" s="113" t="s">
        <v>55</v>
      </c>
      <c r="I31" s="113" t="s">
        <v>434</v>
      </c>
      <c r="J31" s="113" t="s">
        <v>50</v>
      </c>
      <c r="K31" s="35">
        <v>500</v>
      </c>
      <c r="L31" s="35">
        <v>0</v>
      </c>
      <c r="M31" s="35">
        <v>0</v>
      </c>
      <c r="N31" s="35">
        <v>0</v>
      </c>
      <c r="O31" s="35">
        <v>0</v>
      </c>
      <c r="P31" s="35">
        <v>0</v>
      </c>
    </row>
    <row r="32" spans="1:16" ht="78.75">
      <c r="A32" s="238">
        <v>924</v>
      </c>
      <c r="B32" s="22" t="s">
        <v>140</v>
      </c>
      <c r="C32" s="10" t="s">
        <v>143</v>
      </c>
      <c r="D32" s="180" t="s">
        <v>820</v>
      </c>
      <c r="E32" s="261" t="s">
        <v>821</v>
      </c>
      <c r="F32" s="284" t="s">
        <v>726</v>
      </c>
      <c r="G32" s="21" t="s">
        <v>46</v>
      </c>
      <c r="H32" s="22" t="s">
        <v>55</v>
      </c>
      <c r="I32" s="307" t="s">
        <v>279</v>
      </c>
      <c r="J32" s="21" t="s">
        <v>50</v>
      </c>
      <c r="K32" s="35">
        <v>19894.599999999999</v>
      </c>
      <c r="L32" s="35">
        <v>19894.2</v>
      </c>
      <c r="M32" s="35">
        <v>0</v>
      </c>
      <c r="N32" s="35">
        <v>0</v>
      </c>
      <c r="O32" s="35">
        <v>0</v>
      </c>
      <c r="P32" s="35">
        <v>0</v>
      </c>
    </row>
    <row r="33" spans="1:16" ht="38.25" customHeight="1">
      <c r="A33" s="500">
        <v>924</v>
      </c>
      <c r="B33" s="347" t="s">
        <v>339</v>
      </c>
      <c r="C33" s="498" t="s">
        <v>372</v>
      </c>
      <c r="D33" s="406" t="s">
        <v>820</v>
      </c>
      <c r="E33" s="391" t="s">
        <v>821</v>
      </c>
      <c r="F33" s="391" t="s">
        <v>726</v>
      </c>
      <c r="G33" s="87" t="s">
        <v>46</v>
      </c>
      <c r="H33" s="87" t="s">
        <v>55</v>
      </c>
      <c r="I33" s="87" t="s">
        <v>368</v>
      </c>
      <c r="J33" s="87" t="s">
        <v>50</v>
      </c>
      <c r="K33" s="11">
        <v>1097.2</v>
      </c>
      <c r="L33" s="11">
        <v>789.6</v>
      </c>
      <c r="M33" s="11">
        <v>199.5</v>
      </c>
      <c r="N33" s="11">
        <v>702</v>
      </c>
      <c r="O33" s="11">
        <v>702</v>
      </c>
      <c r="P33" s="11">
        <v>702</v>
      </c>
    </row>
    <row r="34" spans="1:16" ht="39.75" customHeight="1">
      <c r="A34" s="500">
        <v>924</v>
      </c>
      <c r="B34" s="347" t="s">
        <v>339</v>
      </c>
      <c r="C34" s="499"/>
      <c r="D34" s="407"/>
      <c r="E34" s="392"/>
      <c r="F34" s="392"/>
      <c r="G34" s="87" t="s">
        <v>46</v>
      </c>
      <c r="H34" s="87" t="s">
        <v>55</v>
      </c>
      <c r="I34" s="87" t="s">
        <v>368</v>
      </c>
      <c r="J34" s="87" t="s">
        <v>51</v>
      </c>
      <c r="K34" s="11">
        <v>25.5</v>
      </c>
      <c r="L34" s="11">
        <v>15.8</v>
      </c>
      <c r="M34" s="11">
        <v>6.8</v>
      </c>
      <c r="N34" s="11">
        <v>96</v>
      </c>
      <c r="O34" s="11">
        <v>96</v>
      </c>
      <c r="P34" s="11">
        <v>96</v>
      </c>
    </row>
    <row r="35" spans="1:16" ht="82.5" customHeight="1">
      <c r="A35" s="238">
        <v>924</v>
      </c>
      <c r="B35" s="22" t="s">
        <v>72</v>
      </c>
      <c r="C35" s="236" t="s">
        <v>73</v>
      </c>
      <c r="D35" s="332" t="s">
        <v>820</v>
      </c>
      <c r="E35" s="83" t="s">
        <v>821</v>
      </c>
      <c r="F35" s="83" t="s">
        <v>726</v>
      </c>
      <c r="G35" s="22" t="s">
        <v>46</v>
      </c>
      <c r="H35" s="22" t="s">
        <v>55</v>
      </c>
      <c r="I35" s="22" t="s">
        <v>11</v>
      </c>
      <c r="J35" s="22" t="s">
        <v>50</v>
      </c>
      <c r="K35" s="11">
        <v>3488.9</v>
      </c>
      <c r="L35" s="11">
        <v>3480.9</v>
      </c>
      <c r="M35" s="11">
        <v>0</v>
      </c>
      <c r="N35" s="11">
        <v>0</v>
      </c>
      <c r="O35" s="11">
        <v>0</v>
      </c>
      <c r="P35" s="11">
        <v>0</v>
      </c>
    </row>
    <row r="36" spans="1:16" ht="41.25" customHeight="1">
      <c r="A36" s="415" t="s">
        <v>582</v>
      </c>
      <c r="B36" s="415"/>
      <c r="C36" s="416" t="s">
        <v>583</v>
      </c>
      <c r="D36" s="417"/>
      <c r="E36" s="417"/>
      <c r="F36" s="417"/>
      <c r="G36" s="417"/>
      <c r="H36" s="417"/>
      <c r="I36" s="417"/>
      <c r="J36" s="418"/>
      <c r="K36" s="333">
        <f t="shared" ref="K36:P36" si="5">K37</f>
        <v>0</v>
      </c>
      <c r="L36" s="333">
        <f t="shared" si="5"/>
        <v>0</v>
      </c>
      <c r="M36" s="333">
        <f t="shared" si="5"/>
        <v>0</v>
      </c>
      <c r="N36" s="333">
        <f t="shared" si="5"/>
        <v>6760.3</v>
      </c>
      <c r="O36" s="333">
        <f t="shared" si="5"/>
        <v>18239.8</v>
      </c>
      <c r="P36" s="333">
        <f t="shared" si="5"/>
        <v>6760.3</v>
      </c>
    </row>
    <row r="37" spans="1:16" ht="147" customHeight="1">
      <c r="A37" s="238">
        <v>924</v>
      </c>
      <c r="B37" s="22" t="s">
        <v>584</v>
      </c>
      <c r="C37" s="236" t="s">
        <v>585</v>
      </c>
      <c r="D37" s="82" t="s">
        <v>995</v>
      </c>
      <c r="E37" s="83" t="s">
        <v>996</v>
      </c>
      <c r="F37" s="83" t="s">
        <v>997</v>
      </c>
      <c r="G37" s="89" t="s">
        <v>138</v>
      </c>
      <c r="H37" s="89" t="s">
        <v>80</v>
      </c>
      <c r="I37" s="22" t="s">
        <v>630</v>
      </c>
      <c r="J37" s="89" t="s">
        <v>139</v>
      </c>
      <c r="K37" s="11">
        <v>0</v>
      </c>
      <c r="L37" s="11">
        <v>0</v>
      </c>
      <c r="M37" s="11">
        <v>0</v>
      </c>
      <c r="N37" s="11">
        <v>6760.3</v>
      </c>
      <c r="O37" s="11">
        <v>18239.8</v>
      </c>
      <c r="P37" s="11">
        <v>6760.3</v>
      </c>
    </row>
    <row r="38" spans="1:16" ht="94.5" customHeight="1">
      <c r="A38" s="415" t="s">
        <v>317</v>
      </c>
      <c r="B38" s="415"/>
      <c r="C38" s="416" t="s">
        <v>403</v>
      </c>
      <c r="D38" s="417"/>
      <c r="E38" s="417"/>
      <c r="F38" s="417"/>
      <c r="G38" s="417"/>
      <c r="H38" s="417"/>
      <c r="I38" s="417"/>
      <c r="J38" s="418"/>
      <c r="K38" s="333">
        <f t="shared" ref="K38:P38" si="6">SUM(K39:K39)</f>
        <v>9762.2999999999993</v>
      </c>
      <c r="L38" s="333">
        <f t="shared" si="6"/>
        <v>5493</v>
      </c>
      <c r="M38" s="333">
        <f t="shared" si="6"/>
        <v>7651.1</v>
      </c>
      <c r="N38" s="333">
        <f t="shared" si="6"/>
        <v>3537.6</v>
      </c>
      <c r="O38" s="333">
        <f t="shared" si="6"/>
        <v>4693.2</v>
      </c>
      <c r="P38" s="333">
        <f t="shared" si="6"/>
        <v>4693.2</v>
      </c>
    </row>
    <row r="39" spans="1:16" ht="384" customHeight="1">
      <c r="A39" s="2">
        <v>924</v>
      </c>
      <c r="B39" s="22" t="s">
        <v>840</v>
      </c>
      <c r="C39" s="306" t="s">
        <v>841</v>
      </c>
      <c r="D39" s="130" t="s">
        <v>837</v>
      </c>
      <c r="E39" s="125" t="s">
        <v>522</v>
      </c>
      <c r="F39" s="125" t="s">
        <v>838</v>
      </c>
      <c r="G39" s="4" t="s">
        <v>74</v>
      </c>
      <c r="H39" s="4" t="s">
        <v>78</v>
      </c>
      <c r="I39" s="307" t="s">
        <v>839</v>
      </c>
      <c r="J39" s="4" t="s">
        <v>50</v>
      </c>
      <c r="K39" s="35">
        <v>9762.2999999999993</v>
      </c>
      <c r="L39" s="35">
        <v>5493</v>
      </c>
      <c r="M39" s="35">
        <v>7651.1</v>
      </c>
      <c r="N39" s="35">
        <v>3537.6</v>
      </c>
      <c r="O39" s="35">
        <v>4693.2</v>
      </c>
      <c r="P39" s="35">
        <v>4693.2</v>
      </c>
    </row>
    <row r="40" spans="1:16" ht="39" customHeight="1">
      <c r="A40" s="415" t="s">
        <v>121</v>
      </c>
      <c r="B40" s="415"/>
      <c r="C40" s="416" t="s">
        <v>120</v>
      </c>
      <c r="D40" s="417"/>
      <c r="E40" s="417"/>
      <c r="F40" s="417"/>
      <c r="G40" s="417"/>
      <c r="H40" s="417"/>
      <c r="I40" s="417"/>
      <c r="J40" s="418"/>
      <c r="K40" s="333">
        <f t="shared" ref="K40:P40" si="7">SUM(K41:K55)</f>
        <v>460.80000000000007</v>
      </c>
      <c r="L40" s="333">
        <f t="shared" si="7"/>
        <v>460.60000000000008</v>
      </c>
      <c r="M40" s="333">
        <f t="shared" si="7"/>
        <v>1187.7</v>
      </c>
      <c r="N40" s="333">
        <f t="shared" si="7"/>
        <v>839.4</v>
      </c>
      <c r="O40" s="333">
        <f t="shared" si="7"/>
        <v>720.1</v>
      </c>
      <c r="P40" s="333">
        <f t="shared" si="7"/>
        <v>727</v>
      </c>
    </row>
    <row r="41" spans="1:16" ht="181.5" customHeight="1">
      <c r="A41" s="136">
        <v>902</v>
      </c>
      <c r="B41" s="135" t="s">
        <v>176</v>
      </c>
      <c r="C41" s="8" t="s">
        <v>177</v>
      </c>
      <c r="D41" s="178" t="s">
        <v>529</v>
      </c>
      <c r="E41" s="139" t="s">
        <v>472</v>
      </c>
      <c r="F41" s="261" t="s">
        <v>631</v>
      </c>
      <c r="G41" s="21" t="s">
        <v>69</v>
      </c>
      <c r="H41" s="22" t="s">
        <v>175</v>
      </c>
      <c r="I41" s="21" t="s">
        <v>789</v>
      </c>
      <c r="J41" s="21" t="s">
        <v>50</v>
      </c>
      <c r="K41" s="35">
        <v>57</v>
      </c>
      <c r="L41" s="35">
        <v>56.9</v>
      </c>
      <c r="M41" s="35">
        <v>51.4</v>
      </c>
      <c r="N41" s="35">
        <v>77.599999999999994</v>
      </c>
      <c r="O41" s="35">
        <v>83.5</v>
      </c>
      <c r="P41" s="35">
        <v>90.4</v>
      </c>
    </row>
    <row r="42" spans="1:16" ht="178.5" customHeight="1">
      <c r="A42" s="136">
        <v>902</v>
      </c>
      <c r="B42" s="135" t="s">
        <v>181</v>
      </c>
      <c r="C42" s="8" t="s">
        <v>180</v>
      </c>
      <c r="D42" s="178" t="s">
        <v>529</v>
      </c>
      <c r="E42" s="261" t="s">
        <v>632</v>
      </c>
      <c r="F42" s="261" t="s">
        <v>631</v>
      </c>
      <c r="G42" s="21" t="s">
        <v>69</v>
      </c>
      <c r="H42" s="22" t="s">
        <v>175</v>
      </c>
      <c r="I42" s="21" t="s">
        <v>788</v>
      </c>
      <c r="J42" s="21" t="s">
        <v>50</v>
      </c>
      <c r="K42" s="35">
        <v>62.5</v>
      </c>
      <c r="L42" s="35">
        <v>62.4</v>
      </c>
      <c r="M42" s="35">
        <v>74.099999999999994</v>
      </c>
      <c r="N42" s="35">
        <v>75</v>
      </c>
      <c r="O42" s="35">
        <v>75</v>
      </c>
      <c r="P42" s="35">
        <v>75</v>
      </c>
    </row>
    <row r="43" spans="1:16" ht="191.25" customHeight="1">
      <c r="A43" s="136">
        <v>902</v>
      </c>
      <c r="B43" s="135" t="s">
        <v>178</v>
      </c>
      <c r="C43" s="8" t="s">
        <v>179</v>
      </c>
      <c r="D43" s="269" t="s">
        <v>698</v>
      </c>
      <c r="E43" s="261" t="s">
        <v>633</v>
      </c>
      <c r="F43" s="261" t="s">
        <v>634</v>
      </c>
      <c r="G43" s="21" t="s">
        <v>46</v>
      </c>
      <c r="H43" s="22" t="s">
        <v>55</v>
      </c>
      <c r="I43" s="21" t="s">
        <v>15</v>
      </c>
      <c r="J43" s="21" t="s">
        <v>50</v>
      </c>
      <c r="K43" s="35">
        <v>159.80000000000001</v>
      </c>
      <c r="L43" s="35">
        <v>159.80000000000001</v>
      </c>
      <c r="M43" s="35">
        <v>170</v>
      </c>
      <c r="N43" s="35">
        <v>170</v>
      </c>
      <c r="O43" s="35">
        <v>170</v>
      </c>
      <c r="P43" s="35">
        <v>170</v>
      </c>
    </row>
    <row r="44" spans="1:16" ht="195" customHeight="1">
      <c r="A44" s="212">
        <v>925</v>
      </c>
      <c r="B44" s="210" t="s">
        <v>185</v>
      </c>
      <c r="C44" s="243" t="s">
        <v>186</v>
      </c>
      <c r="D44" s="255" t="s">
        <v>790</v>
      </c>
      <c r="E44" s="243" t="s">
        <v>17</v>
      </c>
      <c r="F44" s="311" t="s">
        <v>791</v>
      </c>
      <c r="G44" s="21" t="s">
        <v>137</v>
      </c>
      <c r="H44" s="22" t="s">
        <v>78</v>
      </c>
      <c r="I44" s="21" t="s">
        <v>293</v>
      </c>
      <c r="J44" s="21" t="s">
        <v>50</v>
      </c>
      <c r="K44" s="35">
        <v>17.5</v>
      </c>
      <c r="L44" s="35">
        <v>17.5</v>
      </c>
      <c r="M44" s="35">
        <v>15.6</v>
      </c>
      <c r="N44" s="35">
        <v>72.2</v>
      </c>
      <c r="O44" s="35">
        <v>0</v>
      </c>
      <c r="P44" s="35">
        <v>0</v>
      </c>
    </row>
    <row r="45" spans="1:16" ht="96.75" customHeight="1">
      <c r="A45" s="348">
        <v>925</v>
      </c>
      <c r="B45" s="347" t="s">
        <v>181</v>
      </c>
      <c r="C45" s="428" t="s">
        <v>180</v>
      </c>
      <c r="D45" s="423" t="s">
        <v>792</v>
      </c>
      <c r="E45" s="430" t="s">
        <v>621</v>
      </c>
      <c r="F45" s="432" t="s">
        <v>793</v>
      </c>
      <c r="G45" s="21" t="s">
        <v>137</v>
      </c>
      <c r="H45" s="22" t="s">
        <v>80</v>
      </c>
      <c r="I45" s="21" t="s">
        <v>788</v>
      </c>
      <c r="J45" s="21">
        <v>600</v>
      </c>
      <c r="K45" s="35">
        <v>0</v>
      </c>
      <c r="L45" s="35">
        <v>0</v>
      </c>
      <c r="M45" s="35">
        <v>50</v>
      </c>
      <c r="N45" s="35">
        <v>50</v>
      </c>
      <c r="O45" s="35">
        <v>50</v>
      </c>
      <c r="P45" s="35">
        <v>50</v>
      </c>
    </row>
    <row r="46" spans="1:16" ht="98.25" customHeight="1">
      <c r="A46" s="348">
        <v>925</v>
      </c>
      <c r="B46" s="347" t="s">
        <v>181</v>
      </c>
      <c r="C46" s="429"/>
      <c r="D46" s="424"/>
      <c r="E46" s="431"/>
      <c r="F46" s="433"/>
      <c r="G46" s="21" t="s">
        <v>137</v>
      </c>
      <c r="H46" s="22" t="s">
        <v>69</v>
      </c>
      <c r="I46" s="21" t="s">
        <v>788</v>
      </c>
      <c r="J46" s="21">
        <v>600</v>
      </c>
      <c r="K46" s="35">
        <v>13.8</v>
      </c>
      <c r="L46" s="35">
        <v>13.8</v>
      </c>
      <c r="M46" s="35">
        <v>15</v>
      </c>
      <c r="N46" s="35">
        <v>15</v>
      </c>
      <c r="O46" s="35">
        <v>15</v>
      </c>
      <c r="P46" s="35">
        <v>15</v>
      </c>
    </row>
    <row r="47" spans="1:16" ht="207" customHeight="1">
      <c r="A47" s="133">
        <v>934</v>
      </c>
      <c r="B47" s="132" t="s">
        <v>181</v>
      </c>
      <c r="C47" s="97" t="s">
        <v>180</v>
      </c>
      <c r="D47" s="15" t="s">
        <v>947</v>
      </c>
      <c r="E47" s="16" t="s">
        <v>490</v>
      </c>
      <c r="F47" s="263" t="s">
        <v>948</v>
      </c>
      <c r="G47" s="21" t="s">
        <v>137</v>
      </c>
      <c r="H47" s="22" t="s">
        <v>137</v>
      </c>
      <c r="I47" s="21" t="s">
        <v>788</v>
      </c>
      <c r="J47" s="21">
        <v>600</v>
      </c>
      <c r="K47" s="35">
        <v>21.6</v>
      </c>
      <c r="L47" s="35">
        <v>21.6</v>
      </c>
      <c r="M47" s="35">
        <v>22</v>
      </c>
      <c r="N47" s="35">
        <v>22</v>
      </c>
      <c r="O47" s="35">
        <v>22</v>
      </c>
      <c r="P47" s="35">
        <v>22</v>
      </c>
    </row>
    <row r="48" spans="1:16" ht="130.5" customHeight="1">
      <c r="A48" s="230">
        <v>934</v>
      </c>
      <c r="B48" s="232" t="s">
        <v>176</v>
      </c>
      <c r="C48" s="97" t="s">
        <v>575</v>
      </c>
      <c r="D48" s="15" t="s">
        <v>949</v>
      </c>
      <c r="E48" s="263" t="s">
        <v>944</v>
      </c>
      <c r="F48" s="263" t="s">
        <v>950</v>
      </c>
      <c r="G48" s="21" t="s">
        <v>137</v>
      </c>
      <c r="H48" s="22" t="s">
        <v>137</v>
      </c>
      <c r="I48" s="21" t="s">
        <v>789</v>
      </c>
      <c r="J48" s="21">
        <v>600</v>
      </c>
      <c r="K48" s="35">
        <v>0</v>
      </c>
      <c r="L48" s="35">
        <v>0</v>
      </c>
      <c r="M48" s="35">
        <v>10</v>
      </c>
      <c r="N48" s="35">
        <v>10</v>
      </c>
      <c r="O48" s="35">
        <v>10</v>
      </c>
      <c r="P48" s="35">
        <v>10</v>
      </c>
    </row>
    <row r="49" spans="1:16" ht="213.75" customHeight="1">
      <c r="A49" s="133">
        <v>929</v>
      </c>
      <c r="B49" s="132" t="s">
        <v>181</v>
      </c>
      <c r="C49" s="97" t="s">
        <v>180</v>
      </c>
      <c r="D49" s="321" t="s">
        <v>928</v>
      </c>
      <c r="E49" s="137" t="s">
        <v>491</v>
      </c>
      <c r="F49" s="73" t="s">
        <v>929</v>
      </c>
      <c r="G49" s="21" t="s">
        <v>183</v>
      </c>
      <c r="H49" s="22" t="s">
        <v>80</v>
      </c>
      <c r="I49" s="21" t="s">
        <v>912</v>
      </c>
      <c r="J49" s="21" t="s">
        <v>50</v>
      </c>
      <c r="K49" s="35">
        <v>13</v>
      </c>
      <c r="L49" s="35">
        <v>13</v>
      </c>
      <c r="M49" s="35">
        <v>15</v>
      </c>
      <c r="N49" s="35">
        <v>15</v>
      </c>
      <c r="O49" s="35">
        <v>15</v>
      </c>
      <c r="P49" s="35">
        <v>15</v>
      </c>
    </row>
    <row r="50" spans="1:16" ht="207.75" customHeight="1">
      <c r="A50" s="230">
        <v>929</v>
      </c>
      <c r="B50" s="232" t="s">
        <v>176</v>
      </c>
      <c r="C50" s="97" t="s">
        <v>575</v>
      </c>
      <c r="D50" s="321" t="s">
        <v>928</v>
      </c>
      <c r="E50" s="316" t="s">
        <v>491</v>
      </c>
      <c r="F50" s="73" t="s">
        <v>929</v>
      </c>
      <c r="G50" s="21" t="s">
        <v>183</v>
      </c>
      <c r="H50" s="22" t="s">
        <v>80</v>
      </c>
      <c r="I50" s="21" t="s">
        <v>789</v>
      </c>
      <c r="J50" s="21">
        <v>600</v>
      </c>
      <c r="K50" s="35">
        <v>0</v>
      </c>
      <c r="L50" s="35">
        <v>0</v>
      </c>
      <c r="M50" s="35">
        <v>100</v>
      </c>
      <c r="N50" s="35">
        <v>0</v>
      </c>
      <c r="O50" s="35">
        <v>0</v>
      </c>
      <c r="P50" s="35">
        <v>0</v>
      </c>
    </row>
    <row r="51" spans="1:16" ht="190.5" customHeight="1">
      <c r="A51" s="133">
        <v>926</v>
      </c>
      <c r="B51" s="132" t="s">
        <v>181</v>
      </c>
      <c r="C51" s="97" t="s">
        <v>180</v>
      </c>
      <c r="D51" s="32" t="s">
        <v>910</v>
      </c>
      <c r="E51" s="134" t="s">
        <v>381</v>
      </c>
      <c r="F51" s="32" t="s">
        <v>911</v>
      </c>
      <c r="G51" s="21" t="s">
        <v>145</v>
      </c>
      <c r="H51" s="22" t="s">
        <v>46</v>
      </c>
      <c r="I51" s="21" t="s">
        <v>912</v>
      </c>
      <c r="J51" s="21" t="s">
        <v>79</v>
      </c>
      <c r="K51" s="35">
        <v>5.6</v>
      </c>
      <c r="L51" s="35">
        <v>5.6</v>
      </c>
      <c r="M51" s="35">
        <v>16</v>
      </c>
      <c r="N51" s="35">
        <v>16</v>
      </c>
      <c r="O51" s="35">
        <v>16</v>
      </c>
      <c r="P51" s="35">
        <v>16</v>
      </c>
    </row>
    <row r="52" spans="1:16" ht="133.5" customHeight="1">
      <c r="A52" s="235">
        <v>926</v>
      </c>
      <c r="B52" s="318" t="s">
        <v>176</v>
      </c>
      <c r="C52" s="148" t="s">
        <v>177</v>
      </c>
      <c r="D52" s="32" t="s">
        <v>915</v>
      </c>
      <c r="E52" s="236" t="s">
        <v>536</v>
      </c>
      <c r="F52" s="32" t="s">
        <v>916</v>
      </c>
      <c r="G52" s="21" t="s">
        <v>145</v>
      </c>
      <c r="H52" s="22" t="s">
        <v>46</v>
      </c>
      <c r="I52" s="21" t="s">
        <v>789</v>
      </c>
      <c r="J52" s="21" t="s">
        <v>79</v>
      </c>
      <c r="K52" s="35">
        <v>0</v>
      </c>
      <c r="L52" s="35">
        <v>0</v>
      </c>
      <c r="M52" s="35">
        <v>60</v>
      </c>
      <c r="N52" s="35">
        <v>60</v>
      </c>
      <c r="O52" s="35">
        <v>60</v>
      </c>
      <c r="P52" s="35">
        <v>60</v>
      </c>
    </row>
    <row r="53" spans="1:16" ht="60.75" customHeight="1">
      <c r="A53" s="212">
        <v>925</v>
      </c>
      <c r="B53" s="210" t="s">
        <v>176</v>
      </c>
      <c r="C53" s="428" t="s">
        <v>177</v>
      </c>
      <c r="D53" s="423" t="s">
        <v>795</v>
      </c>
      <c r="E53" s="485" t="s">
        <v>621</v>
      </c>
      <c r="F53" s="376" t="s">
        <v>794</v>
      </c>
      <c r="G53" s="4" t="s">
        <v>137</v>
      </c>
      <c r="H53" s="4" t="s">
        <v>46</v>
      </c>
      <c r="I53" s="23" t="s">
        <v>789</v>
      </c>
      <c r="J53" s="24">
        <v>600</v>
      </c>
      <c r="K53" s="35">
        <v>0</v>
      </c>
      <c r="L53" s="35">
        <v>0</v>
      </c>
      <c r="M53" s="35">
        <v>155</v>
      </c>
      <c r="N53" s="18">
        <v>0</v>
      </c>
      <c r="O53" s="18">
        <v>0</v>
      </c>
      <c r="P53" s="18">
        <v>0</v>
      </c>
    </row>
    <row r="54" spans="1:16" ht="60.75" customHeight="1">
      <c r="A54" s="212">
        <v>925</v>
      </c>
      <c r="B54" s="210" t="s">
        <v>176</v>
      </c>
      <c r="C54" s="419"/>
      <c r="D54" s="419"/>
      <c r="E54" s="419"/>
      <c r="F54" s="419"/>
      <c r="G54" s="4" t="s">
        <v>137</v>
      </c>
      <c r="H54" s="4" t="s">
        <v>80</v>
      </c>
      <c r="I54" s="23" t="s">
        <v>789</v>
      </c>
      <c r="J54" s="24">
        <v>600</v>
      </c>
      <c r="K54" s="35">
        <v>110</v>
      </c>
      <c r="L54" s="35">
        <v>110</v>
      </c>
      <c r="M54" s="35">
        <v>183.6</v>
      </c>
      <c r="N54" s="18">
        <v>256.60000000000002</v>
      </c>
      <c r="O54" s="18">
        <v>203.6</v>
      </c>
      <c r="P54" s="18">
        <v>203.6</v>
      </c>
    </row>
    <row r="55" spans="1:16" ht="54" customHeight="1">
      <c r="A55" s="212">
        <v>925</v>
      </c>
      <c r="B55" s="210" t="s">
        <v>176</v>
      </c>
      <c r="C55" s="419"/>
      <c r="D55" s="419"/>
      <c r="E55" s="419"/>
      <c r="F55" s="419"/>
      <c r="G55" s="4" t="s">
        <v>137</v>
      </c>
      <c r="H55" s="307" t="s">
        <v>78</v>
      </c>
      <c r="I55" s="23" t="s">
        <v>789</v>
      </c>
      <c r="J55" s="268">
        <v>600</v>
      </c>
      <c r="K55" s="35">
        <v>0</v>
      </c>
      <c r="L55" s="35">
        <v>0</v>
      </c>
      <c r="M55" s="35">
        <v>250</v>
      </c>
      <c r="N55" s="18">
        <v>0</v>
      </c>
      <c r="O55" s="18">
        <v>0</v>
      </c>
      <c r="P55" s="18">
        <v>0</v>
      </c>
    </row>
    <row r="56" spans="1:16" ht="81.75" customHeight="1">
      <c r="A56" s="371" t="s">
        <v>442</v>
      </c>
      <c r="B56" s="372"/>
      <c r="C56" s="416" t="s">
        <v>443</v>
      </c>
      <c r="D56" s="417"/>
      <c r="E56" s="417"/>
      <c r="F56" s="417"/>
      <c r="G56" s="417"/>
      <c r="H56" s="417"/>
      <c r="I56" s="417"/>
      <c r="J56" s="418"/>
      <c r="K56" s="36">
        <f t="shared" ref="K56" si="8">SUM(K57:K59)</f>
        <v>115</v>
      </c>
      <c r="L56" s="36">
        <f t="shared" ref="L56:P56" si="9">SUM(L57:L59)</f>
        <v>115</v>
      </c>
      <c r="M56" s="36">
        <f t="shared" si="9"/>
        <v>175</v>
      </c>
      <c r="N56" s="36">
        <f t="shared" si="9"/>
        <v>175</v>
      </c>
      <c r="O56" s="36">
        <f t="shared" si="9"/>
        <v>175</v>
      </c>
      <c r="P56" s="36">
        <f t="shared" si="9"/>
        <v>175</v>
      </c>
    </row>
    <row r="57" spans="1:16" ht="264.75" customHeight="1">
      <c r="A57" s="123">
        <v>926</v>
      </c>
      <c r="B57" s="129" t="s">
        <v>147</v>
      </c>
      <c r="C57" s="121" t="s">
        <v>148</v>
      </c>
      <c r="D57" s="130" t="s">
        <v>945</v>
      </c>
      <c r="E57" s="193" t="s">
        <v>537</v>
      </c>
      <c r="F57" s="329" t="s">
        <v>946</v>
      </c>
      <c r="G57" s="122" t="s">
        <v>145</v>
      </c>
      <c r="H57" s="122" t="s">
        <v>46</v>
      </c>
      <c r="I57" s="20" t="s">
        <v>88</v>
      </c>
      <c r="J57" s="20" t="s">
        <v>79</v>
      </c>
      <c r="K57" s="11">
        <v>65</v>
      </c>
      <c r="L57" s="11">
        <v>65</v>
      </c>
      <c r="M57" s="11">
        <v>90</v>
      </c>
      <c r="N57" s="11">
        <v>90</v>
      </c>
      <c r="O57" s="11">
        <v>90</v>
      </c>
      <c r="P57" s="11">
        <v>90</v>
      </c>
    </row>
    <row r="58" spans="1:16" ht="150" customHeight="1">
      <c r="A58" s="235">
        <v>926</v>
      </c>
      <c r="B58" s="234" t="s">
        <v>178</v>
      </c>
      <c r="C58" s="253" t="s">
        <v>179</v>
      </c>
      <c r="D58" s="32" t="s">
        <v>913</v>
      </c>
      <c r="E58" s="236" t="s">
        <v>536</v>
      </c>
      <c r="F58" s="32" t="s">
        <v>914</v>
      </c>
      <c r="G58" s="21" t="s">
        <v>145</v>
      </c>
      <c r="H58" s="22" t="s">
        <v>46</v>
      </c>
      <c r="I58" s="21" t="s">
        <v>15</v>
      </c>
      <c r="J58" s="21" t="s">
        <v>79</v>
      </c>
      <c r="K58" s="35">
        <v>0</v>
      </c>
      <c r="L58" s="35">
        <v>0</v>
      </c>
      <c r="M58" s="35">
        <v>40</v>
      </c>
      <c r="N58" s="35">
        <v>40</v>
      </c>
      <c r="O58" s="35">
        <v>40</v>
      </c>
      <c r="P58" s="35">
        <v>40</v>
      </c>
    </row>
    <row r="59" spans="1:16" ht="169.5" customHeight="1">
      <c r="A59" s="123">
        <v>934</v>
      </c>
      <c r="B59" s="122" t="s">
        <v>147</v>
      </c>
      <c r="C59" s="121" t="s">
        <v>148</v>
      </c>
      <c r="D59" s="15" t="s">
        <v>942</v>
      </c>
      <c r="E59" s="271" t="s">
        <v>702</v>
      </c>
      <c r="F59" s="329" t="s">
        <v>943</v>
      </c>
      <c r="G59" s="12" t="s">
        <v>137</v>
      </c>
      <c r="H59" s="12" t="s">
        <v>137</v>
      </c>
      <c r="I59" s="23" t="s">
        <v>88</v>
      </c>
      <c r="J59" s="24">
        <v>600</v>
      </c>
      <c r="K59" s="19">
        <v>50</v>
      </c>
      <c r="L59" s="19">
        <v>50</v>
      </c>
      <c r="M59" s="19">
        <v>45</v>
      </c>
      <c r="N59" s="19">
        <v>45</v>
      </c>
      <c r="O59" s="19">
        <v>45</v>
      </c>
      <c r="P59" s="19">
        <v>45</v>
      </c>
    </row>
    <row r="60" spans="1:16" s="78" customFormat="1" ht="27.75" customHeight="1">
      <c r="A60" s="371" t="s">
        <v>308</v>
      </c>
      <c r="B60" s="372"/>
      <c r="C60" s="416" t="s">
        <v>309</v>
      </c>
      <c r="D60" s="417"/>
      <c r="E60" s="417"/>
      <c r="F60" s="417"/>
      <c r="G60" s="417"/>
      <c r="H60" s="417"/>
      <c r="I60" s="417"/>
      <c r="J60" s="418"/>
      <c r="K60" s="36">
        <f>SUM(K61:K62)</f>
        <v>9423.7000000000007</v>
      </c>
      <c r="L60" s="36">
        <f t="shared" ref="L60" si="10">SUM(L61:L62)</f>
        <v>8405.7000000000007</v>
      </c>
      <c r="M60" s="36">
        <f>SUM(M61:M62)</f>
        <v>4276.3</v>
      </c>
      <c r="N60" s="36">
        <f t="shared" ref="N60:P60" si="11">SUM(N61:N62)</f>
        <v>200</v>
      </c>
      <c r="O60" s="36">
        <f t="shared" si="11"/>
        <v>0</v>
      </c>
      <c r="P60" s="36">
        <f t="shared" si="11"/>
        <v>0</v>
      </c>
    </row>
    <row r="61" spans="1:16" s="78" customFormat="1" ht="148.5" customHeight="1">
      <c r="A61" s="208">
        <v>924</v>
      </c>
      <c r="B61" s="270" t="s">
        <v>305</v>
      </c>
      <c r="C61" s="274" t="s">
        <v>388</v>
      </c>
      <c r="D61" s="305" t="s">
        <v>842</v>
      </c>
      <c r="E61" s="271" t="s">
        <v>521</v>
      </c>
      <c r="F61" s="299" t="s">
        <v>843</v>
      </c>
      <c r="G61" s="278" t="s">
        <v>69</v>
      </c>
      <c r="H61" s="278" t="s">
        <v>81</v>
      </c>
      <c r="I61" s="278" t="s">
        <v>306</v>
      </c>
      <c r="J61" s="278">
        <v>200</v>
      </c>
      <c r="K61" s="11">
        <v>2308</v>
      </c>
      <c r="L61" s="11">
        <v>1290</v>
      </c>
      <c r="M61" s="11">
        <v>1159</v>
      </c>
      <c r="N61" s="11">
        <v>200</v>
      </c>
      <c r="O61" s="11">
        <v>0</v>
      </c>
      <c r="P61" s="11">
        <v>0</v>
      </c>
    </row>
    <row r="62" spans="1:16" ht="148.5" customHeight="1">
      <c r="A62" s="2">
        <v>924</v>
      </c>
      <c r="B62" s="4" t="s">
        <v>419</v>
      </c>
      <c r="C62" s="8" t="s">
        <v>420</v>
      </c>
      <c r="D62" s="305" t="s">
        <v>842</v>
      </c>
      <c r="E62" s="83" t="s">
        <v>516</v>
      </c>
      <c r="F62" s="83" t="s">
        <v>719</v>
      </c>
      <c r="G62" s="28" t="s">
        <v>69</v>
      </c>
      <c r="H62" s="165" t="s">
        <v>81</v>
      </c>
      <c r="I62" s="4" t="s">
        <v>421</v>
      </c>
      <c r="J62" s="28" t="s">
        <v>50</v>
      </c>
      <c r="K62" s="35">
        <v>7115.7</v>
      </c>
      <c r="L62" s="35">
        <v>7115.7</v>
      </c>
      <c r="M62" s="35">
        <v>3117.3</v>
      </c>
      <c r="N62" s="35">
        <v>0</v>
      </c>
      <c r="O62" s="35">
        <v>0</v>
      </c>
      <c r="P62" s="35">
        <v>0</v>
      </c>
    </row>
    <row r="63" spans="1:16" ht="54.75" customHeight="1">
      <c r="A63" s="371" t="s">
        <v>703</v>
      </c>
      <c r="B63" s="372"/>
      <c r="C63" s="416" t="s">
        <v>704</v>
      </c>
      <c r="D63" s="417"/>
      <c r="E63" s="417"/>
      <c r="F63" s="417"/>
      <c r="G63" s="417"/>
      <c r="H63" s="417"/>
      <c r="I63" s="417"/>
      <c r="J63" s="418"/>
      <c r="K63" s="36">
        <f t="shared" ref="K63:P63" si="12">SUM(K64:K66)</f>
        <v>3432.5</v>
      </c>
      <c r="L63" s="36">
        <f t="shared" si="12"/>
        <v>700.4</v>
      </c>
      <c r="M63" s="36">
        <f t="shared" si="12"/>
        <v>4383.8999999999996</v>
      </c>
      <c r="N63" s="36">
        <f t="shared" si="12"/>
        <v>0</v>
      </c>
      <c r="O63" s="36">
        <f t="shared" si="12"/>
        <v>0</v>
      </c>
      <c r="P63" s="36">
        <f t="shared" si="12"/>
        <v>0</v>
      </c>
    </row>
    <row r="64" spans="1:16" ht="151.5" customHeight="1">
      <c r="A64" s="208">
        <v>924</v>
      </c>
      <c r="B64" s="278" t="s">
        <v>553</v>
      </c>
      <c r="C64" s="274" t="s">
        <v>558</v>
      </c>
      <c r="D64" s="82" t="s">
        <v>896</v>
      </c>
      <c r="E64" s="83" t="s">
        <v>516</v>
      </c>
      <c r="F64" s="83" t="s">
        <v>897</v>
      </c>
      <c r="G64" s="278" t="s">
        <v>47</v>
      </c>
      <c r="H64" s="278" t="s">
        <v>138</v>
      </c>
      <c r="I64" s="278" t="s">
        <v>554</v>
      </c>
      <c r="J64" s="278" t="s">
        <v>50</v>
      </c>
      <c r="K64" s="11">
        <v>45</v>
      </c>
      <c r="L64" s="11">
        <v>45</v>
      </c>
      <c r="M64" s="11">
        <v>0</v>
      </c>
      <c r="N64" s="11">
        <v>0</v>
      </c>
      <c r="O64" s="11">
        <v>0</v>
      </c>
      <c r="P64" s="11">
        <v>0</v>
      </c>
    </row>
    <row r="65" spans="1:16" ht="148.5" customHeight="1">
      <c r="A65" s="208">
        <v>924</v>
      </c>
      <c r="B65" s="278" t="s">
        <v>325</v>
      </c>
      <c r="C65" s="274" t="s">
        <v>136</v>
      </c>
      <c r="D65" s="82" t="s">
        <v>893</v>
      </c>
      <c r="E65" s="83" t="s">
        <v>516</v>
      </c>
      <c r="F65" s="83" t="s">
        <v>894</v>
      </c>
      <c r="G65" s="278" t="s">
        <v>47</v>
      </c>
      <c r="H65" s="278" t="s">
        <v>138</v>
      </c>
      <c r="I65" s="307" t="s">
        <v>895</v>
      </c>
      <c r="J65" s="278" t="s">
        <v>50</v>
      </c>
      <c r="K65" s="11">
        <v>1922</v>
      </c>
      <c r="L65" s="11">
        <v>0</v>
      </c>
      <c r="M65" s="11">
        <v>922</v>
      </c>
      <c r="N65" s="11">
        <v>0</v>
      </c>
      <c r="O65" s="11">
        <v>0</v>
      </c>
      <c r="P65" s="11">
        <v>0</v>
      </c>
    </row>
    <row r="66" spans="1:16" ht="214.5" customHeight="1">
      <c r="A66" s="277">
        <v>924</v>
      </c>
      <c r="B66" s="22" t="s">
        <v>507</v>
      </c>
      <c r="C66" s="274" t="s">
        <v>508</v>
      </c>
      <c r="D66" s="180" t="s">
        <v>891</v>
      </c>
      <c r="E66" s="83" t="s">
        <v>516</v>
      </c>
      <c r="F66" s="83" t="s">
        <v>892</v>
      </c>
      <c r="G66" s="22" t="s">
        <v>47</v>
      </c>
      <c r="H66" s="22" t="s">
        <v>138</v>
      </c>
      <c r="I66" s="22" t="s">
        <v>644</v>
      </c>
      <c r="J66" s="278" t="s">
        <v>50</v>
      </c>
      <c r="K66" s="11">
        <v>1465.5</v>
      </c>
      <c r="L66" s="11">
        <v>655.4</v>
      </c>
      <c r="M66" s="11">
        <v>3461.9</v>
      </c>
      <c r="N66" s="11">
        <v>0</v>
      </c>
      <c r="O66" s="11">
        <v>0</v>
      </c>
      <c r="P66" s="11">
        <v>0</v>
      </c>
    </row>
    <row r="67" spans="1:16" ht="78.75" customHeight="1">
      <c r="A67" s="371" t="s">
        <v>122</v>
      </c>
      <c r="B67" s="372"/>
      <c r="C67" s="416" t="s">
        <v>404</v>
      </c>
      <c r="D67" s="417"/>
      <c r="E67" s="417"/>
      <c r="F67" s="417"/>
      <c r="G67" s="417"/>
      <c r="H67" s="417"/>
      <c r="I67" s="417"/>
      <c r="J67" s="418"/>
      <c r="K67" s="36">
        <f t="shared" ref="K67" si="13">SUM(K68:K74)</f>
        <v>197052.79999999999</v>
      </c>
      <c r="L67" s="36">
        <f t="shared" ref="L67:P67" si="14">SUM(L68:L74)</f>
        <v>197052.69999999998</v>
      </c>
      <c r="M67" s="36">
        <f t="shared" si="14"/>
        <v>255196.5</v>
      </c>
      <c r="N67" s="36">
        <f t="shared" si="14"/>
        <v>361002.1</v>
      </c>
      <c r="O67" s="36">
        <f t="shared" si="14"/>
        <v>228436</v>
      </c>
      <c r="P67" s="36">
        <f t="shared" si="14"/>
        <v>228436</v>
      </c>
    </row>
    <row r="68" spans="1:16" ht="228" customHeight="1">
      <c r="A68" s="101">
        <v>924</v>
      </c>
      <c r="B68" s="21" t="s">
        <v>353</v>
      </c>
      <c r="C68" s="10" t="s">
        <v>375</v>
      </c>
      <c r="D68" s="281" t="s">
        <v>844</v>
      </c>
      <c r="E68" s="306" t="s">
        <v>492</v>
      </c>
      <c r="F68" s="263" t="s">
        <v>797</v>
      </c>
      <c r="G68" s="21" t="s">
        <v>137</v>
      </c>
      <c r="H68" s="21" t="s">
        <v>46</v>
      </c>
      <c r="I68" s="21" t="s">
        <v>358</v>
      </c>
      <c r="J68" s="21" t="s">
        <v>50</v>
      </c>
      <c r="K68" s="35">
        <v>2230.6</v>
      </c>
      <c r="L68" s="35">
        <v>2230.5</v>
      </c>
      <c r="M68" s="35">
        <v>0</v>
      </c>
      <c r="N68" s="35">
        <v>0</v>
      </c>
      <c r="O68" s="35">
        <v>0</v>
      </c>
      <c r="P68" s="35">
        <v>0</v>
      </c>
    </row>
    <row r="69" spans="1:16" ht="234" customHeight="1">
      <c r="A69" s="101">
        <v>924</v>
      </c>
      <c r="B69" s="21"/>
      <c r="C69" s="10" t="s">
        <v>847</v>
      </c>
      <c r="D69" s="281" t="s">
        <v>844</v>
      </c>
      <c r="E69" s="306" t="s">
        <v>492</v>
      </c>
      <c r="F69" s="263" t="s">
        <v>797</v>
      </c>
      <c r="G69" s="21" t="s">
        <v>137</v>
      </c>
      <c r="H69" s="21" t="s">
        <v>46</v>
      </c>
      <c r="I69" s="21" t="s">
        <v>845</v>
      </c>
      <c r="J69" s="21" t="s">
        <v>50</v>
      </c>
      <c r="K69" s="35">
        <v>0</v>
      </c>
      <c r="L69" s="35">
        <v>0</v>
      </c>
      <c r="M69" s="35">
        <v>0</v>
      </c>
      <c r="N69" s="35">
        <v>48540.5</v>
      </c>
      <c r="O69" s="35">
        <v>0</v>
      </c>
      <c r="P69" s="35">
        <v>0</v>
      </c>
    </row>
    <row r="70" spans="1:16" ht="231" customHeight="1">
      <c r="A70" s="101">
        <v>924</v>
      </c>
      <c r="B70" s="21"/>
      <c r="C70" s="10" t="s">
        <v>847</v>
      </c>
      <c r="D70" s="281" t="s">
        <v>844</v>
      </c>
      <c r="E70" s="306" t="s">
        <v>492</v>
      </c>
      <c r="F70" s="263" t="s">
        <v>797</v>
      </c>
      <c r="G70" s="21" t="s">
        <v>137</v>
      </c>
      <c r="H70" s="21" t="s">
        <v>46</v>
      </c>
      <c r="I70" s="21" t="s">
        <v>846</v>
      </c>
      <c r="J70" s="21" t="s">
        <v>50</v>
      </c>
      <c r="K70" s="35">
        <v>0</v>
      </c>
      <c r="L70" s="35">
        <v>0</v>
      </c>
      <c r="M70" s="35">
        <v>0</v>
      </c>
      <c r="N70" s="35">
        <v>66684.399999999994</v>
      </c>
      <c r="O70" s="35">
        <v>0</v>
      </c>
      <c r="P70" s="35">
        <v>0</v>
      </c>
    </row>
    <row r="71" spans="1:16" ht="210" customHeight="1">
      <c r="A71" s="2">
        <v>925</v>
      </c>
      <c r="B71" s="4" t="s">
        <v>140</v>
      </c>
      <c r="C71" s="10" t="s">
        <v>143</v>
      </c>
      <c r="D71" s="281" t="s">
        <v>796</v>
      </c>
      <c r="E71" s="134" t="s">
        <v>492</v>
      </c>
      <c r="F71" s="263" t="s">
        <v>797</v>
      </c>
      <c r="G71" s="4" t="s">
        <v>137</v>
      </c>
      <c r="H71" s="4" t="s">
        <v>46</v>
      </c>
      <c r="I71" s="23" t="s">
        <v>288</v>
      </c>
      <c r="J71" s="24">
        <v>600</v>
      </c>
      <c r="K71" s="196">
        <v>191695</v>
      </c>
      <c r="L71" s="196">
        <v>191695</v>
      </c>
      <c r="M71" s="196">
        <v>253605.7</v>
      </c>
      <c r="N71" s="196">
        <v>245546.1</v>
      </c>
      <c r="O71" s="196">
        <v>228436</v>
      </c>
      <c r="P71" s="196">
        <v>228436</v>
      </c>
    </row>
    <row r="72" spans="1:16" ht="196.5" customHeight="1">
      <c r="A72" s="2">
        <v>925</v>
      </c>
      <c r="B72" s="21" t="s">
        <v>353</v>
      </c>
      <c r="C72" s="10" t="s">
        <v>375</v>
      </c>
      <c r="D72" s="281" t="s">
        <v>796</v>
      </c>
      <c r="E72" s="306" t="s">
        <v>492</v>
      </c>
      <c r="F72" s="263" t="s">
        <v>797</v>
      </c>
      <c r="G72" s="4" t="s">
        <v>137</v>
      </c>
      <c r="H72" s="4" t="s">
        <v>46</v>
      </c>
      <c r="I72" s="21" t="s">
        <v>358</v>
      </c>
      <c r="J72" s="27">
        <v>600</v>
      </c>
      <c r="K72" s="18">
        <v>64.8</v>
      </c>
      <c r="L72" s="18">
        <v>64.8</v>
      </c>
      <c r="M72" s="18">
        <v>0</v>
      </c>
      <c r="N72" s="18">
        <v>0</v>
      </c>
      <c r="O72" s="18">
        <v>0</v>
      </c>
      <c r="P72" s="18">
        <v>0</v>
      </c>
    </row>
    <row r="73" spans="1:16" ht="196.5" customHeight="1">
      <c r="A73" s="2">
        <v>925</v>
      </c>
      <c r="B73" s="4" t="s">
        <v>144</v>
      </c>
      <c r="C73" s="97" t="s">
        <v>384</v>
      </c>
      <c r="D73" s="281" t="s">
        <v>796</v>
      </c>
      <c r="E73" s="306" t="s">
        <v>492</v>
      </c>
      <c r="F73" s="263" t="s">
        <v>797</v>
      </c>
      <c r="G73" s="4" t="s">
        <v>137</v>
      </c>
      <c r="H73" s="4" t="s">
        <v>46</v>
      </c>
      <c r="I73" s="23" t="s">
        <v>289</v>
      </c>
      <c r="J73" s="27">
        <v>600</v>
      </c>
      <c r="K73" s="18">
        <v>172.4</v>
      </c>
      <c r="L73" s="18">
        <v>172.4</v>
      </c>
      <c r="M73" s="18">
        <v>240.8</v>
      </c>
      <c r="N73" s="18">
        <v>231.1</v>
      </c>
      <c r="O73" s="18">
        <v>0</v>
      </c>
      <c r="P73" s="18">
        <v>0</v>
      </c>
    </row>
    <row r="74" spans="1:16" ht="195" customHeight="1">
      <c r="A74" s="2">
        <v>925</v>
      </c>
      <c r="B74" s="307" t="s">
        <v>799</v>
      </c>
      <c r="C74" s="10" t="s">
        <v>141</v>
      </c>
      <c r="D74" s="157" t="s">
        <v>796</v>
      </c>
      <c r="E74" s="43" t="s">
        <v>492</v>
      </c>
      <c r="F74" s="158" t="s">
        <v>797</v>
      </c>
      <c r="G74" s="4" t="s">
        <v>137</v>
      </c>
      <c r="H74" s="4" t="s">
        <v>46</v>
      </c>
      <c r="I74" s="25" t="s">
        <v>798</v>
      </c>
      <c r="J74" s="26">
        <v>600</v>
      </c>
      <c r="K74" s="18">
        <v>2890</v>
      </c>
      <c r="L74" s="18">
        <v>2890</v>
      </c>
      <c r="M74" s="18">
        <v>1350</v>
      </c>
      <c r="N74" s="18">
        <v>0</v>
      </c>
      <c r="O74" s="18">
        <v>0</v>
      </c>
      <c r="P74" s="18">
        <v>0</v>
      </c>
    </row>
    <row r="75" spans="1:16" ht="97.5" customHeight="1">
      <c r="A75" s="371" t="s">
        <v>20</v>
      </c>
      <c r="B75" s="372"/>
      <c r="C75" s="416" t="s">
        <v>405</v>
      </c>
      <c r="D75" s="417"/>
      <c r="E75" s="417"/>
      <c r="F75" s="417"/>
      <c r="G75" s="417"/>
      <c r="H75" s="417"/>
      <c r="I75" s="417"/>
      <c r="J75" s="418"/>
      <c r="K75" s="36">
        <f t="shared" ref="K75:P75" si="15">SUM(K76:K92)</f>
        <v>319760.2</v>
      </c>
      <c r="L75" s="36">
        <f t="shared" si="15"/>
        <v>286224.10000000003</v>
      </c>
      <c r="M75" s="36">
        <f t="shared" si="15"/>
        <v>529566.69999999995</v>
      </c>
      <c r="N75" s="36">
        <f t="shared" si="15"/>
        <v>507583.7</v>
      </c>
      <c r="O75" s="36">
        <f t="shared" si="15"/>
        <v>299090</v>
      </c>
      <c r="P75" s="36">
        <f t="shared" si="15"/>
        <v>261065.5</v>
      </c>
    </row>
    <row r="76" spans="1:16" ht="231" customHeight="1">
      <c r="A76" s="101">
        <v>924</v>
      </c>
      <c r="B76" s="21" t="s">
        <v>353</v>
      </c>
      <c r="C76" s="10" t="s">
        <v>375</v>
      </c>
      <c r="D76" s="157" t="s">
        <v>951</v>
      </c>
      <c r="E76" s="43" t="s">
        <v>492</v>
      </c>
      <c r="F76" s="158" t="s">
        <v>797</v>
      </c>
      <c r="G76" s="21" t="s">
        <v>137</v>
      </c>
      <c r="H76" s="21" t="s">
        <v>80</v>
      </c>
      <c r="I76" s="21" t="s">
        <v>359</v>
      </c>
      <c r="J76" s="21" t="s">
        <v>50</v>
      </c>
      <c r="K76" s="35">
        <v>0</v>
      </c>
      <c r="L76" s="35">
        <v>0</v>
      </c>
      <c r="M76" s="35">
        <v>1211.3</v>
      </c>
      <c r="N76" s="35">
        <v>0</v>
      </c>
      <c r="O76" s="35">
        <v>0</v>
      </c>
      <c r="P76" s="35">
        <v>0</v>
      </c>
    </row>
    <row r="77" spans="1:16" ht="231" customHeight="1">
      <c r="A77" s="179">
        <v>924</v>
      </c>
      <c r="B77" s="22" t="s">
        <v>38</v>
      </c>
      <c r="C77" s="176" t="s">
        <v>519</v>
      </c>
      <c r="D77" s="157" t="s">
        <v>844</v>
      </c>
      <c r="E77" s="43" t="s">
        <v>492</v>
      </c>
      <c r="F77" s="158" t="s">
        <v>797</v>
      </c>
      <c r="G77" s="21" t="s">
        <v>46</v>
      </c>
      <c r="H77" s="22" t="s">
        <v>55</v>
      </c>
      <c r="I77" s="21" t="s">
        <v>635</v>
      </c>
      <c r="J77" s="21" t="s">
        <v>50</v>
      </c>
      <c r="K77" s="35">
        <v>40</v>
      </c>
      <c r="L77" s="35">
        <v>33.200000000000003</v>
      </c>
      <c r="M77" s="35">
        <v>10</v>
      </c>
      <c r="N77" s="35">
        <v>0</v>
      </c>
      <c r="O77" s="35">
        <v>0</v>
      </c>
      <c r="P77" s="35">
        <v>0</v>
      </c>
    </row>
    <row r="78" spans="1:16" ht="227.25" customHeight="1">
      <c r="A78" s="101">
        <v>924</v>
      </c>
      <c r="B78" s="21" t="s">
        <v>218</v>
      </c>
      <c r="C78" s="10" t="s">
        <v>313</v>
      </c>
      <c r="D78" s="157" t="s">
        <v>844</v>
      </c>
      <c r="E78" s="43" t="s">
        <v>492</v>
      </c>
      <c r="F78" s="158" t="s">
        <v>797</v>
      </c>
      <c r="G78" s="21" t="s">
        <v>137</v>
      </c>
      <c r="H78" s="21" t="s">
        <v>80</v>
      </c>
      <c r="I78" s="21" t="s">
        <v>414</v>
      </c>
      <c r="J78" s="21" t="s">
        <v>50</v>
      </c>
      <c r="K78" s="35">
        <v>5666.5</v>
      </c>
      <c r="L78" s="35">
        <v>5666.4</v>
      </c>
      <c r="M78" s="35">
        <v>1308</v>
      </c>
      <c r="N78" s="35">
        <v>0</v>
      </c>
      <c r="O78" s="35">
        <v>0</v>
      </c>
      <c r="P78" s="35">
        <v>0</v>
      </c>
    </row>
    <row r="79" spans="1:16" ht="228" customHeight="1">
      <c r="A79" s="101">
        <v>924</v>
      </c>
      <c r="B79" s="21" t="s">
        <v>587</v>
      </c>
      <c r="C79" s="10" t="s">
        <v>588</v>
      </c>
      <c r="D79" s="157" t="s">
        <v>844</v>
      </c>
      <c r="E79" s="43" t="s">
        <v>492</v>
      </c>
      <c r="F79" s="158" t="s">
        <v>797</v>
      </c>
      <c r="G79" s="21" t="s">
        <v>137</v>
      </c>
      <c r="H79" s="21" t="s">
        <v>80</v>
      </c>
      <c r="I79" s="21" t="s">
        <v>636</v>
      </c>
      <c r="J79" s="21" t="s">
        <v>50</v>
      </c>
      <c r="K79" s="35">
        <v>300.39999999999998</v>
      </c>
      <c r="L79" s="35">
        <v>300.3</v>
      </c>
      <c r="M79" s="35">
        <v>6666.8</v>
      </c>
      <c r="N79" s="35">
        <v>0</v>
      </c>
      <c r="O79" s="35">
        <v>0</v>
      </c>
      <c r="P79" s="35">
        <v>0</v>
      </c>
    </row>
    <row r="80" spans="1:16" ht="228.75" customHeight="1">
      <c r="A80" s="101">
        <v>924</v>
      </c>
      <c r="B80" s="21" t="s">
        <v>849</v>
      </c>
      <c r="C80" s="10" t="s">
        <v>848</v>
      </c>
      <c r="D80" s="157" t="s">
        <v>844</v>
      </c>
      <c r="E80" s="43" t="s">
        <v>492</v>
      </c>
      <c r="F80" s="158" t="s">
        <v>797</v>
      </c>
      <c r="G80" s="21" t="s">
        <v>137</v>
      </c>
      <c r="H80" s="21" t="s">
        <v>80</v>
      </c>
      <c r="I80" s="21" t="s">
        <v>850</v>
      </c>
      <c r="J80" s="21" t="s">
        <v>139</v>
      </c>
      <c r="K80" s="35">
        <v>0</v>
      </c>
      <c r="L80" s="35">
        <v>0</v>
      </c>
      <c r="M80" s="35">
        <v>639.5</v>
      </c>
      <c r="N80" s="35">
        <v>0</v>
      </c>
      <c r="O80" s="35">
        <v>0</v>
      </c>
      <c r="P80" s="35">
        <v>0</v>
      </c>
    </row>
    <row r="81" spans="1:16" ht="231.75" customHeight="1">
      <c r="A81" s="101">
        <v>924</v>
      </c>
      <c r="B81" s="21" t="s">
        <v>590</v>
      </c>
      <c r="C81" s="10" t="s">
        <v>591</v>
      </c>
      <c r="D81" s="157" t="s">
        <v>844</v>
      </c>
      <c r="E81" s="43" t="s">
        <v>492</v>
      </c>
      <c r="F81" s="158" t="s">
        <v>797</v>
      </c>
      <c r="G81" s="21" t="s">
        <v>137</v>
      </c>
      <c r="H81" s="21" t="s">
        <v>80</v>
      </c>
      <c r="I81" s="21" t="s">
        <v>637</v>
      </c>
      <c r="J81" s="21" t="s">
        <v>139</v>
      </c>
      <c r="K81" s="35">
        <v>33528.9</v>
      </c>
      <c r="L81" s="35">
        <v>0</v>
      </c>
      <c r="M81" s="35">
        <v>0</v>
      </c>
      <c r="N81" s="35">
        <v>0</v>
      </c>
      <c r="O81" s="35">
        <v>0</v>
      </c>
      <c r="P81" s="35">
        <v>0</v>
      </c>
    </row>
    <row r="82" spans="1:16" ht="232.5" customHeight="1">
      <c r="A82" s="101">
        <v>924</v>
      </c>
      <c r="B82" s="21" t="s">
        <v>592</v>
      </c>
      <c r="C82" s="10" t="s">
        <v>593</v>
      </c>
      <c r="D82" s="157" t="s">
        <v>844</v>
      </c>
      <c r="E82" s="43" t="s">
        <v>492</v>
      </c>
      <c r="F82" s="158" t="s">
        <v>797</v>
      </c>
      <c r="G82" s="21" t="s">
        <v>137</v>
      </c>
      <c r="H82" s="21" t="s">
        <v>80</v>
      </c>
      <c r="I82" s="21" t="s">
        <v>638</v>
      </c>
      <c r="J82" s="21" t="s">
        <v>50</v>
      </c>
      <c r="K82" s="35">
        <v>5670.6</v>
      </c>
      <c r="L82" s="35">
        <v>5670.6</v>
      </c>
      <c r="M82" s="35">
        <v>19968.8</v>
      </c>
      <c r="N82" s="35">
        <v>0</v>
      </c>
      <c r="O82" s="35">
        <v>0</v>
      </c>
      <c r="P82" s="35">
        <v>0</v>
      </c>
    </row>
    <row r="83" spans="1:16" ht="222.75" customHeight="1">
      <c r="A83" s="208">
        <v>924</v>
      </c>
      <c r="B83" s="307" t="s">
        <v>851</v>
      </c>
      <c r="C83" s="306" t="s">
        <v>461</v>
      </c>
      <c r="D83" s="157" t="s">
        <v>844</v>
      </c>
      <c r="E83" s="43" t="s">
        <v>492</v>
      </c>
      <c r="F83" s="158" t="s">
        <v>797</v>
      </c>
      <c r="G83" s="307" t="s">
        <v>137</v>
      </c>
      <c r="H83" s="307" t="s">
        <v>80</v>
      </c>
      <c r="I83" s="23" t="s">
        <v>852</v>
      </c>
      <c r="J83" s="24">
        <v>600</v>
      </c>
      <c r="K83" s="35">
        <v>0</v>
      </c>
      <c r="L83" s="334">
        <v>0</v>
      </c>
      <c r="M83" s="334">
        <v>209877</v>
      </c>
      <c r="N83" s="334">
        <v>207601.4</v>
      </c>
      <c r="O83" s="334">
        <v>0</v>
      </c>
      <c r="P83" s="334">
        <v>0</v>
      </c>
    </row>
    <row r="84" spans="1:16" ht="192" customHeight="1">
      <c r="A84" s="2">
        <v>925</v>
      </c>
      <c r="B84" s="4" t="s">
        <v>144</v>
      </c>
      <c r="C84" s="97" t="s">
        <v>384</v>
      </c>
      <c r="D84" s="157" t="s">
        <v>796</v>
      </c>
      <c r="E84" s="43" t="s">
        <v>492</v>
      </c>
      <c r="F84" s="158" t="s">
        <v>797</v>
      </c>
      <c r="G84" s="4" t="s">
        <v>137</v>
      </c>
      <c r="H84" s="4" t="s">
        <v>80</v>
      </c>
      <c r="I84" s="23" t="s">
        <v>290</v>
      </c>
      <c r="J84" s="24">
        <v>600</v>
      </c>
      <c r="K84" s="196">
        <v>125</v>
      </c>
      <c r="L84" s="196">
        <v>125</v>
      </c>
      <c r="M84" s="196">
        <v>120</v>
      </c>
      <c r="N84" s="196">
        <v>82.8</v>
      </c>
      <c r="O84" s="18">
        <v>0</v>
      </c>
      <c r="P84" s="196">
        <v>0</v>
      </c>
    </row>
    <row r="85" spans="1:16" ht="192.75" customHeight="1">
      <c r="A85" s="2">
        <v>925</v>
      </c>
      <c r="B85" s="4" t="s">
        <v>140</v>
      </c>
      <c r="C85" s="10" t="s">
        <v>143</v>
      </c>
      <c r="D85" s="157" t="s">
        <v>796</v>
      </c>
      <c r="E85" s="43" t="s">
        <v>492</v>
      </c>
      <c r="F85" s="158" t="s">
        <v>797</v>
      </c>
      <c r="G85" s="4" t="s">
        <v>137</v>
      </c>
      <c r="H85" s="4" t="s">
        <v>80</v>
      </c>
      <c r="I85" s="23" t="s">
        <v>291</v>
      </c>
      <c r="J85" s="24">
        <v>600</v>
      </c>
      <c r="K85" s="18">
        <v>148415.1</v>
      </c>
      <c r="L85" s="18">
        <v>148415.1</v>
      </c>
      <c r="M85" s="18">
        <v>160319</v>
      </c>
      <c r="N85" s="18">
        <v>170608.6</v>
      </c>
      <c r="O85" s="18">
        <v>177912.6</v>
      </c>
      <c r="P85" s="18">
        <v>177912.6</v>
      </c>
    </row>
    <row r="86" spans="1:16" s="78" customFormat="1" ht="195" customHeight="1">
      <c r="A86" s="219">
        <v>925</v>
      </c>
      <c r="B86" s="221">
        <v>50500</v>
      </c>
      <c r="C86" s="254" t="s">
        <v>626</v>
      </c>
      <c r="D86" s="157" t="s">
        <v>796</v>
      </c>
      <c r="E86" s="43" t="s">
        <v>492</v>
      </c>
      <c r="F86" s="158" t="s">
        <v>797</v>
      </c>
      <c r="G86" s="221" t="s">
        <v>137</v>
      </c>
      <c r="H86" s="221" t="s">
        <v>80</v>
      </c>
      <c r="I86" s="222" t="s">
        <v>625</v>
      </c>
      <c r="J86" s="223" t="s">
        <v>79</v>
      </c>
      <c r="K86" s="335">
        <v>598.9</v>
      </c>
      <c r="L86" s="335">
        <v>598.9</v>
      </c>
      <c r="M86" s="335">
        <v>1796.8</v>
      </c>
      <c r="N86" s="69">
        <v>0</v>
      </c>
      <c r="O86" s="69"/>
      <c r="P86" s="69"/>
    </row>
    <row r="87" spans="1:16" ht="198" customHeight="1">
      <c r="A87" s="34">
        <v>925</v>
      </c>
      <c r="B87" s="184" t="s">
        <v>353</v>
      </c>
      <c r="C87" s="10" t="s">
        <v>375</v>
      </c>
      <c r="D87" s="157" t="s">
        <v>796</v>
      </c>
      <c r="E87" s="43" t="s">
        <v>492</v>
      </c>
      <c r="F87" s="158" t="s">
        <v>797</v>
      </c>
      <c r="G87" s="184" t="s">
        <v>137</v>
      </c>
      <c r="H87" s="184" t="s">
        <v>80</v>
      </c>
      <c r="I87" s="186" t="s">
        <v>359</v>
      </c>
      <c r="J87" s="183">
        <v>600</v>
      </c>
      <c r="K87" s="18">
        <v>1079.4000000000001</v>
      </c>
      <c r="L87" s="18">
        <v>1079.4000000000001</v>
      </c>
      <c r="M87" s="18">
        <v>0</v>
      </c>
      <c r="N87" s="18">
        <v>0</v>
      </c>
      <c r="O87" s="18"/>
      <c r="P87" s="18">
        <v>0</v>
      </c>
    </row>
    <row r="88" spans="1:16" ht="192.75" customHeight="1">
      <c r="A88" s="2">
        <v>925</v>
      </c>
      <c r="B88" s="4" t="s">
        <v>189</v>
      </c>
      <c r="C88" s="8" t="s">
        <v>37</v>
      </c>
      <c r="D88" s="157" t="s">
        <v>796</v>
      </c>
      <c r="E88" s="43" t="s">
        <v>492</v>
      </c>
      <c r="F88" s="158" t="s">
        <v>797</v>
      </c>
      <c r="G88" s="4" t="s">
        <v>137</v>
      </c>
      <c r="H88" s="4" t="s">
        <v>80</v>
      </c>
      <c r="I88" s="23" t="s">
        <v>292</v>
      </c>
      <c r="J88" s="24">
        <v>600</v>
      </c>
      <c r="K88" s="18">
        <v>44661.3</v>
      </c>
      <c r="L88" s="18">
        <v>44661.3</v>
      </c>
      <c r="M88" s="18">
        <v>42868.5</v>
      </c>
      <c r="N88" s="18">
        <f>21162.3+1891.9+11027+10059.9+1800.5+5171.8</f>
        <v>51113.4</v>
      </c>
      <c r="O88" s="18">
        <f>21162.3+1891.9+11027+10059.9+1800.5+5171.8</f>
        <v>51113.4</v>
      </c>
      <c r="P88" s="18">
        <f>21162.3+1891.9+11027+10059.9+1800.5+5171.8</f>
        <v>51113.4</v>
      </c>
    </row>
    <row r="89" spans="1:16" ht="196.5" customHeight="1">
      <c r="A89" s="2">
        <v>925</v>
      </c>
      <c r="B89" s="307" t="s">
        <v>799</v>
      </c>
      <c r="C89" s="10" t="s">
        <v>141</v>
      </c>
      <c r="D89" s="157" t="s">
        <v>796</v>
      </c>
      <c r="E89" s="43" t="s">
        <v>492</v>
      </c>
      <c r="F89" s="158" t="s">
        <v>797</v>
      </c>
      <c r="G89" s="4" t="s">
        <v>137</v>
      </c>
      <c r="H89" s="4" t="s">
        <v>80</v>
      </c>
      <c r="I89" s="25" t="s">
        <v>802</v>
      </c>
      <c r="J89" s="26">
        <v>600</v>
      </c>
      <c r="K89" s="35">
        <v>910</v>
      </c>
      <c r="L89" s="35">
        <v>910</v>
      </c>
      <c r="M89" s="35">
        <v>3450</v>
      </c>
      <c r="N89" s="35">
        <v>0</v>
      </c>
      <c r="O89" s="35">
        <v>0</v>
      </c>
      <c r="P89" s="35">
        <v>0</v>
      </c>
    </row>
    <row r="90" spans="1:16" ht="192.75" customHeight="1">
      <c r="A90" s="2">
        <v>925</v>
      </c>
      <c r="B90" s="4" t="s">
        <v>360</v>
      </c>
      <c r="C90" s="8" t="s">
        <v>376</v>
      </c>
      <c r="D90" s="157" t="s">
        <v>796</v>
      </c>
      <c r="E90" s="43" t="s">
        <v>492</v>
      </c>
      <c r="F90" s="158" t="s">
        <v>797</v>
      </c>
      <c r="G90" s="4" t="s">
        <v>137</v>
      </c>
      <c r="H90" s="4" t="s">
        <v>80</v>
      </c>
      <c r="I90" s="25" t="s">
        <v>361</v>
      </c>
      <c r="J90" s="26">
        <v>600</v>
      </c>
      <c r="K90" s="76">
        <v>48255</v>
      </c>
      <c r="L90" s="76">
        <v>48255</v>
      </c>
      <c r="M90" s="76">
        <v>52881</v>
      </c>
      <c r="N90" s="35">
        <f>48945+2140.8</f>
        <v>51085.8</v>
      </c>
      <c r="O90" s="35">
        <f>2140.8+40164.2</f>
        <v>42305</v>
      </c>
      <c r="P90" s="35">
        <v>2140.8000000000002</v>
      </c>
    </row>
    <row r="91" spans="1:16" ht="197.25" customHeight="1">
      <c r="A91" s="2">
        <v>925</v>
      </c>
      <c r="B91" s="4" t="s">
        <v>462</v>
      </c>
      <c r="C91" s="8" t="s">
        <v>463</v>
      </c>
      <c r="D91" s="157" t="s">
        <v>796</v>
      </c>
      <c r="E91" s="43" t="s">
        <v>492</v>
      </c>
      <c r="F91" s="158" t="s">
        <v>797</v>
      </c>
      <c r="G91" s="4" t="s">
        <v>137</v>
      </c>
      <c r="H91" s="4" t="s">
        <v>80</v>
      </c>
      <c r="I91" s="23" t="s">
        <v>640</v>
      </c>
      <c r="J91" s="24">
        <v>600</v>
      </c>
      <c r="K91" s="18">
        <v>29197.9</v>
      </c>
      <c r="L91" s="18">
        <v>29197.9</v>
      </c>
      <c r="M91" s="18">
        <v>28450</v>
      </c>
      <c r="N91" s="18">
        <f>16684.1+10407.6</f>
        <v>27091.699999999997</v>
      </c>
      <c r="O91" s="18">
        <f>10407.6+17351.4</f>
        <v>27759</v>
      </c>
      <c r="P91" s="18">
        <f>19491.1+10407.6</f>
        <v>29898.699999999997</v>
      </c>
    </row>
    <row r="92" spans="1:16" ht="192" customHeight="1">
      <c r="A92" s="185">
        <v>925</v>
      </c>
      <c r="B92" s="182" t="s">
        <v>464</v>
      </c>
      <c r="C92" s="10" t="s">
        <v>530</v>
      </c>
      <c r="D92" s="157" t="s">
        <v>796</v>
      </c>
      <c r="E92" s="43" t="s">
        <v>492</v>
      </c>
      <c r="F92" s="158" t="s">
        <v>797</v>
      </c>
      <c r="G92" s="182" t="s">
        <v>137</v>
      </c>
      <c r="H92" s="182" t="s">
        <v>80</v>
      </c>
      <c r="I92" s="25" t="s">
        <v>641</v>
      </c>
      <c r="J92" s="38">
        <v>600</v>
      </c>
      <c r="K92" s="18">
        <v>1311.2</v>
      </c>
      <c r="L92" s="18">
        <v>1311</v>
      </c>
      <c r="M92" s="18">
        <v>0</v>
      </c>
      <c r="N92" s="18">
        <v>0</v>
      </c>
      <c r="O92" s="18">
        <v>0</v>
      </c>
      <c r="P92" s="18">
        <v>0</v>
      </c>
    </row>
    <row r="93" spans="1:16" ht="55.5" customHeight="1">
      <c r="A93" s="371" t="s">
        <v>22</v>
      </c>
      <c r="B93" s="372"/>
      <c r="C93" s="416" t="s">
        <v>21</v>
      </c>
      <c r="D93" s="417"/>
      <c r="E93" s="417"/>
      <c r="F93" s="417"/>
      <c r="G93" s="417"/>
      <c r="H93" s="417"/>
      <c r="I93" s="417"/>
      <c r="J93" s="418"/>
      <c r="K93" s="36">
        <f t="shared" ref="K93" si="16">SUM(K94:K103)</f>
        <v>176200.4</v>
      </c>
      <c r="L93" s="36">
        <f t="shared" ref="L93:P93" si="17">SUM(L94:L103)</f>
        <v>176200.3</v>
      </c>
      <c r="M93" s="36">
        <f t="shared" si="17"/>
        <v>213980.2</v>
      </c>
      <c r="N93" s="36">
        <f t="shared" si="17"/>
        <v>227631.6</v>
      </c>
      <c r="O93" s="36">
        <f t="shared" si="17"/>
        <v>229463.1</v>
      </c>
      <c r="P93" s="36">
        <f t="shared" si="17"/>
        <v>230567.5</v>
      </c>
    </row>
    <row r="94" spans="1:16" ht="196.5" customHeight="1">
      <c r="A94" s="185">
        <v>925</v>
      </c>
      <c r="B94" s="182" t="s">
        <v>140</v>
      </c>
      <c r="C94" s="10" t="s">
        <v>143</v>
      </c>
      <c r="D94" s="157" t="s">
        <v>796</v>
      </c>
      <c r="E94" s="43" t="s">
        <v>492</v>
      </c>
      <c r="F94" s="158" t="s">
        <v>797</v>
      </c>
      <c r="G94" s="4" t="s">
        <v>137</v>
      </c>
      <c r="H94" s="4" t="s">
        <v>69</v>
      </c>
      <c r="I94" s="23" t="s">
        <v>294</v>
      </c>
      <c r="J94" s="24">
        <v>600</v>
      </c>
      <c r="K94" s="18">
        <v>51596.5</v>
      </c>
      <c r="L94" s="18">
        <v>51596.5</v>
      </c>
      <c r="M94" s="18">
        <v>58410.5</v>
      </c>
      <c r="N94" s="18">
        <v>41129</v>
      </c>
      <c r="O94" s="18">
        <f>74870.1-O95-O96</f>
        <v>50932.500000000007</v>
      </c>
      <c r="P94" s="18">
        <f>74870.1-P95-P96</f>
        <v>49018.100000000006</v>
      </c>
    </row>
    <row r="95" spans="1:16" ht="96.75" customHeight="1">
      <c r="A95" s="208">
        <v>925</v>
      </c>
      <c r="B95" s="350" t="s">
        <v>532</v>
      </c>
      <c r="C95" s="428" t="s">
        <v>143</v>
      </c>
      <c r="D95" s="434" t="s">
        <v>800</v>
      </c>
      <c r="E95" s="393" t="s">
        <v>492</v>
      </c>
      <c r="F95" s="487" t="s">
        <v>801</v>
      </c>
      <c r="G95" s="182" t="s">
        <v>137</v>
      </c>
      <c r="H95" s="182" t="s">
        <v>69</v>
      </c>
      <c r="I95" s="23" t="s">
        <v>533</v>
      </c>
      <c r="J95" s="24">
        <v>600</v>
      </c>
      <c r="K95" s="18">
        <v>3120</v>
      </c>
      <c r="L95" s="18">
        <v>3120</v>
      </c>
      <c r="M95" s="18">
        <v>3746.5</v>
      </c>
      <c r="N95" s="18">
        <v>21957.9</v>
      </c>
      <c r="O95" s="18">
        <v>23713.9</v>
      </c>
      <c r="P95" s="18">
        <v>25628.3</v>
      </c>
    </row>
    <row r="96" spans="1:16" ht="103.5" customHeight="1">
      <c r="A96" s="208">
        <v>925</v>
      </c>
      <c r="B96" s="350" t="s">
        <v>532</v>
      </c>
      <c r="C96" s="429"/>
      <c r="D96" s="435"/>
      <c r="E96" s="394"/>
      <c r="F96" s="488"/>
      <c r="G96" s="182" t="s">
        <v>137</v>
      </c>
      <c r="H96" s="182" t="s">
        <v>69</v>
      </c>
      <c r="I96" s="23" t="s">
        <v>533</v>
      </c>
      <c r="J96" s="24">
        <v>800</v>
      </c>
      <c r="K96" s="18">
        <v>0</v>
      </c>
      <c r="L96" s="18">
        <v>0</v>
      </c>
      <c r="M96" s="18">
        <v>0</v>
      </c>
      <c r="N96" s="18">
        <v>223.7</v>
      </c>
      <c r="O96" s="18">
        <v>223.7</v>
      </c>
      <c r="P96" s="18">
        <v>223.7</v>
      </c>
    </row>
    <row r="97" spans="1:16" ht="156" customHeight="1">
      <c r="A97" s="2">
        <v>925</v>
      </c>
      <c r="B97" s="4" t="s">
        <v>184</v>
      </c>
      <c r="C97" s="8" t="s">
        <v>192</v>
      </c>
      <c r="D97" s="157" t="s">
        <v>796</v>
      </c>
      <c r="E97" s="43" t="s">
        <v>492</v>
      </c>
      <c r="F97" s="158" t="s">
        <v>797</v>
      </c>
      <c r="G97" s="4" t="s">
        <v>137</v>
      </c>
      <c r="H97" s="4" t="s">
        <v>69</v>
      </c>
      <c r="I97" s="23" t="s">
        <v>295</v>
      </c>
      <c r="J97" s="24">
        <v>600</v>
      </c>
      <c r="K97" s="18">
        <v>633.20000000000005</v>
      </c>
      <c r="L97" s="18">
        <v>633.20000000000005</v>
      </c>
      <c r="M97" s="18">
        <v>1194</v>
      </c>
      <c r="N97" s="18">
        <f>140+1054</f>
        <v>1194</v>
      </c>
      <c r="O97" s="18"/>
      <c r="P97" s="18"/>
    </row>
    <row r="98" spans="1:16" ht="170.25" customHeight="1">
      <c r="A98" s="2">
        <v>926</v>
      </c>
      <c r="B98" s="4" t="s">
        <v>140</v>
      </c>
      <c r="C98" s="10" t="s">
        <v>143</v>
      </c>
      <c r="D98" s="32" t="s">
        <v>917</v>
      </c>
      <c r="E98" s="187" t="s">
        <v>381</v>
      </c>
      <c r="F98" s="32" t="s">
        <v>918</v>
      </c>
      <c r="G98" s="150" t="s">
        <v>137</v>
      </c>
      <c r="H98" s="150" t="s">
        <v>69</v>
      </c>
      <c r="I98" s="150" t="s">
        <v>123</v>
      </c>
      <c r="J98" s="150" t="s">
        <v>79</v>
      </c>
      <c r="K98" s="18">
        <v>119131.3</v>
      </c>
      <c r="L98" s="18">
        <v>119131.3</v>
      </c>
      <c r="M98" s="18">
        <v>135375.20000000001</v>
      </c>
      <c r="N98" s="18">
        <v>154512.5</v>
      </c>
      <c r="O98" s="18">
        <v>154512</v>
      </c>
      <c r="P98" s="18">
        <v>155616.4</v>
      </c>
    </row>
    <row r="99" spans="1:16" ht="173.25" customHeight="1">
      <c r="A99" s="2">
        <v>926</v>
      </c>
      <c r="B99" s="4" t="s">
        <v>164</v>
      </c>
      <c r="C99" s="10" t="s">
        <v>297</v>
      </c>
      <c r="D99" s="32" t="s">
        <v>917</v>
      </c>
      <c r="E99" s="328" t="s">
        <v>381</v>
      </c>
      <c r="F99" s="32" t="s">
        <v>918</v>
      </c>
      <c r="G99" s="4" t="s">
        <v>137</v>
      </c>
      <c r="H99" s="4" t="s">
        <v>69</v>
      </c>
      <c r="I99" s="4" t="s">
        <v>124</v>
      </c>
      <c r="J99" s="4" t="s">
        <v>79</v>
      </c>
      <c r="K99" s="18">
        <v>40</v>
      </c>
      <c r="L99" s="18">
        <v>40</v>
      </c>
      <c r="M99" s="18">
        <v>76</v>
      </c>
      <c r="N99" s="18">
        <v>81</v>
      </c>
      <c r="O99" s="18">
        <v>81</v>
      </c>
      <c r="P99" s="18">
        <v>81</v>
      </c>
    </row>
    <row r="100" spans="1:16" ht="172.5" customHeight="1">
      <c r="A100" s="208">
        <v>926</v>
      </c>
      <c r="B100" s="317" t="s">
        <v>922</v>
      </c>
      <c r="C100" s="10" t="s">
        <v>920</v>
      </c>
      <c r="D100" s="330" t="s">
        <v>917</v>
      </c>
      <c r="E100" s="43" t="s">
        <v>381</v>
      </c>
      <c r="F100" s="43" t="s">
        <v>918</v>
      </c>
      <c r="G100" s="317" t="s">
        <v>137</v>
      </c>
      <c r="H100" s="317" t="s">
        <v>69</v>
      </c>
      <c r="I100" s="317" t="s">
        <v>923</v>
      </c>
      <c r="J100" s="317" t="s">
        <v>79</v>
      </c>
      <c r="K100" s="18">
        <v>0</v>
      </c>
      <c r="L100" s="18">
        <v>0</v>
      </c>
      <c r="M100" s="18">
        <v>0</v>
      </c>
      <c r="N100" s="18">
        <v>8533.5</v>
      </c>
      <c r="O100" s="18">
        <v>0</v>
      </c>
      <c r="P100" s="18">
        <v>0</v>
      </c>
    </row>
    <row r="101" spans="1:16" ht="172.5" customHeight="1">
      <c r="A101" s="2">
        <v>926</v>
      </c>
      <c r="B101" s="317" t="s">
        <v>919</v>
      </c>
      <c r="C101" s="10" t="s">
        <v>920</v>
      </c>
      <c r="D101" s="330" t="s">
        <v>917</v>
      </c>
      <c r="E101" s="43" t="s">
        <v>381</v>
      </c>
      <c r="F101" s="43" t="s">
        <v>918</v>
      </c>
      <c r="G101" s="4" t="s">
        <v>137</v>
      </c>
      <c r="H101" s="4" t="s">
        <v>69</v>
      </c>
      <c r="I101" s="317" t="s">
        <v>921</v>
      </c>
      <c r="J101" s="4" t="s">
        <v>79</v>
      </c>
      <c r="K101" s="18">
        <v>0</v>
      </c>
      <c r="L101" s="18">
        <v>0</v>
      </c>
      <c r="M101" s="18">
        <v>14737.9</v>
      </c>
      <c r="N101" s="18">
        <v>0</v>
      </c>
      <c r="O101" s="18">
        <v>0</v>
      </c>
      <c r="P101" s="18">
        <v>0</v>
      </c>
    </row>
    <row r="102" spans="1:16" ht="171.75" customHeight="1">
      <c r="A102" s="2">
        <v>926</v>
      </c>
      <c r="B102" s="122" t="s">
        <v>142</v>
      </c>
      <c r="C102" s="10" t="s">
        <v>387</v>
      </c>
      <c r="D102" s="32" t="s">
        <v>917</v>
      </c>
      <c r="E102" s="328" t="s">
        <v>381</v>
      </c>
      <c r="F102" s="32" t="s">
        <v>918</v>
      </c>
      <c r="G102" s="4" t="s">
        <v>137</v>
      </c>
      <c r="H102" s="4" t="s">
        <v>69</v>
      </c>
      <c r="I102" s="122" t="s">
        <v>102</v>
      </c>
      <c r="J102" s="4" t="s">
        <v>79</v>
      </c>
      <c r="K102" s="18">
        <v>1500</v>
      </c>
      <c r="L102" s="18">
        <v>1500</v>
      </c>
      <c r="M102" s="18">
        <v>122.1</v>
      </c>
      <c r="N102" s="18">
        <v>0</v>
      </c>
      <c r="O102" s="18">
        <v>0</v>
      </c>
      <c r="P102" s="18">
        <v>0</v>
      </c>
    </row>
    <row r="103" spans="1:16" ht="171" customHeight="1">
      <c r="A103" s="2">
        <v>926</v>
      </c>
      <c r="B103" s="237" t="s">
        <v>353</v>
      </c>
      <c r="C103" s="10" t="s">
        <v>375</v>
      </c>
      <c r="D103" s="330" t="s">
        <v>917</v>
      </c>
      <c r="E103" s="43" t="s">
        <v>381</v>
      </c>
      <c r="F103" s="43" t="s">
        <v>918</v>
      </c>
      <c r="G103" s="4" t="s">
        <v>137</v>
      </c>
      <c r="H103" s="4" t="s">
        <v>69</v>
      </c>
      <c r="I103" s="264" t="s">
        <v>535</v>
      </c>
      <c r="J103" s="4" t="s">
        <v>79</v>
      </c>
      <c r="K103" s="18">
        <v>179.4</v>
      </c>
      <c r="L103" s="18">
        <v>179.3</v>
      </c>
      <c r="M103" s="18">
        <v>318</v>
      </c>
      <c r="N103" s="18">
        <v>0</v>
      </c>
      <c r="O103" s="18">
        <v>0</v>
      </c>
      <c r="P103" s="18">
        <v>0</v>
      </c>
    </row>
    <row r="104" spans="1:16" ht="40.5" customHeight="1">
      <c r="A104" s="371" t="s">
        <v>232</v>
      </c>
      <c r="B104" s="372"/>
      <c r="C104" s="416" t="s">
        <v>231</v>
      </c>
      <c r="D104" s="417"/>
      <c r="E104" s="417"/>
      <c r="F104" s="417"/>
      <c r="G104" s="417"/>
      <c r="H104" s="417"/>
      <c r="I104" s="417"/>
      <c r="J104" s="418"/>
      <c r="K104" s="36">
        <f t="shared" ref="K104:P104" si="18">SUM(K105:K112)</f>
        <v>20151.2</v>
      </c>
      <c r="L104" s="36">
        <f t="shared" si="18"/>
        <v>20125.5</v>
      </c>
      <c r="M104" s="36">
        <f t="shared" si="18"/>
        <v>30813.7</v>
      </c>
      <c r="N104" s="36">
        <f t="shared" si="18"/>
        <v>26870.1</v>
      </c>
      <c r="O104" s="36">
        <f t="shared" si="18"/>
        <v>18054.399999999998</v>
      </c>
      <c r="P104" s="36">
        <f t="shared" si="18"/>
        <v>12372.5</v>
      </c>
    </row>
    <row r="105" spans="1:16" ht="124.5" customHeight="1">
      <c r="A105" s="2">
        <v>924</v>
      </c>
      <c r="B105" s="4" t="s">
        <v>140</v>
      </c>
      <c r="C105" s="10" t="s">
        <v>143</v>
      </c>
      <c r="D105" s="281" t="s">
        <v>853</v>
      </c>
      <c r="E105" s="236" t="s">
        <v>594</v>
      </c>
      <c r="F105" s="263" t="s">
        <v>726</v>
      </c>
      <c r="G105" s="4" t="s">
        <v>137</v>
      </c>
      <c r="H105" s="182" t="s">
        <v>78</v>
      </c>
      <c r="I105" s="23" t="s">
        <v>595</v>
      </c>
      <c r="J105" s="24" t="s">
        <v>510</v>
      </c>
      <c r="K105" s="18">
        <v>300.10000000000002</v>
      </c>
      <c r="L105" s="11">
        <v>300</v>
      </c>
      <c r="M105" s="11">
        <v>0</v>
      </c>
      <c r="N105" s="11">
        <v>0</v>
      </c>
      <c r="O105" s="11">
        <v>0</v>
      </c>
      <c r="P105" s="11">
        <v>0</v>
      </c>
    </row>
    <row r="106" spans="1:16" ht="154.5" customHeight="1">
      <c r="A106" s="208">
        <v>925</v>
      </c>
      <c r="B106" s="237" t="s">
        <v>140</v>
      </c>
      <c r="C106" s="10" t="s">
        <v>143</v>
      </c>
      <c r="D106" s="281" t="s">
        <v>803</v>
      </c>
      <c r="E106" s="236" t="s">
        <v>493</v>
      </c>
      <c r="F106" s="263" t="s">
        <v>804</v>
      </c>
      <c r="G106" s="237" t="s">
        <v>137</v>
      </c>
      <c r="H106" s="237" t="s">
        <v>78</v>
      </c>
      <c r="I106" s="23" t="s">
        <v>112</v>
      </c>
      <c r="J106" s="24">
        <v>600</v>
      </c>
      <c r="K106" s="18">
        <v>11280.9</v>
      </c>
      <c r="L106" s="18">
        <v>11280.9</v>
      </c>
      <c r="M106" s="18">
        <v>15082.9</v>
      </c>
      <c r="N106" s="18">
        <v>17009.8</v>
      </c>
      <c r="O106" s="18">
        <v>9554.7999999999993</v>
      </c>
      <c r="P106" s="18">
        <v>9554.7999999999993</v>
      </c>
    </row>
    <row r="107" spans="1:16" ht="152.25" customHeight="1">
      <c r="A107" s="94">
        <v>925</v>
      </c>
      <c r="B107" s="161" t="s">
        <v>194</v>
      </c>
      <c r="C107" s="74" t="s">
        <v>193</v>
      </c>
      <c r="D107" s="281" t="s">
        <v>803</v>
      </c>
      <c r="E107" s="306" t="s">
        <v>493</v>
      </c>
      <c r="F107" s="263" t="s">
        <v>804</v>
      </c>
      <c r="G107" s="4" t="s">
        <v>137</v>
      </c>
      <c r="H107" s="182" t="s">
        <v>78</v>
      </c>
      <c r="I107" s="23" t="s">
        <v>287</v>
      </c>
      <c r="J107" s="24">
        <v>600</v>
      </c>
      <c r="K107" s="18">
        <v>3187.9</v>
      </c>
      <c r="L107" s="18">
        <v>3187.9</v>
      </c>
      <c r="M107" s="18">
        <v>5895.7</v>
      </c>
      <c r="N107" s="18">
        <v>5385.9</v>
      </c>
      <c r="O107" s="220">
        <v>0</v>
      </c>
      <c r="P107" s="220">
        <v>0</v>
      </c>
    </row>
    <row r="108" spans="1:16" ht="156" customHeight="1">
      <c r="A108" s="94">
        <v>925</v>
      </c>
      <c r="B108" s="242" t="s">
        <v>353</v>
      </c>
      <c r="C108" s="243" t="s">
        <v>624</v>
      </c>
      <c r="D108" s="157" t="s">
        <v>803</v>
      </c>
      <c r="E108" s="43" t="s">
        <v>493</v>
      </c>
      <c r="F108" s="158" t="s">
        <v>804</v>
      </c>
      <c r="G108" s="244" t="s">
        <v>137</v>
      </c>
      <c r="H108" s="244" t="s">
        <v>78</v>
      </c>
      <c r="I108" s="23" t="s">
        <v>642</v>
      </c>
      <c r="J108" s="24">
        <v>600</v>
      </c>
      <c r="K108" s="18">
        <v>159.69999999999999</v>
      </c>
      <c r="L108" s="18">
        <v>159.69999999999999</v>
      </c>
      <c r="M108" s="18">
        <v>0</v>
      </c>
      <c r="N108" s="18">
        <v>0</v>
      </c>
      <c r="O108" s="18">
        <v>0</v>
      </c>
      <c r="P108" s="18">
        <v>0</v>
      </c>
    </row>
    <row r="109" spans="1:16" ht="193.5" customHeight="1">
      <c r="A109" s="94">
        <v>925</v>
      </c>
      <c r="B109" s="242" t="s">
        <v>622</v>
      </c>
      <c r="C109" s="243" t="s">
        <v>623</v>
      </c>
      <c r="D109" s="157" t="s">
        <v>803</v>
      </c>
      <c r="E109" s="43" t="s">
        <v>493</v>
      </c>
      <c r="F109" s="158" t="s">
        <v>804</v>
      </c>
      <c r="G109" s="244" t="s">
        <v>137</v>
      </c>
      <c r="H109" s="244" t="s">
        <v>78</v>
      </c>
      <c r="I109" s="23" t="s">
        <v>643</v>
      </c>
      <c r="J109" s="24">
        <v>600</v>
      </c>
      <c r="K109" s="18">
        <v>0</v>
      </c>
      <c r="L109" s="18">
        <v>0</v>
      </c>
      <c r="M109" s="18">
        <v>5268.2</v>
      </c>
      <c r="N109" s="18">
        <v>0</v>
      </c>
      <c r="O109" s="18">
        <f>681.9+5000</f>
        <v>5681.9</v>
      </c>
      <c r="P109" s="18">
        <v>0</v>
      </c>
    </row>
    <row r="110" spans="1:16" ht="181.5" customHeight="1">
      <c r="A110" s="2">
        <v>925</v>
      </c>
      <c r="B110" s="4" t="s">
        <v>187</v>
      </c>
      <c r="C110" s="10" t="s">
        <v>188</v>
      </c>
      <c r="D110" s="157" t="s">
        <v>803</v>
      </c>
      <c r="E110" s="43" t="s">
        <v>493</v>
      </c>
      <c r="F110" s="158" t="s">
        <v>804</v>
      </c>
      <c r="G110" s="4" t="s">
        <v>137</v>
      </c>
      <c r="H110" s="182" t="s">
        <v>78</v>
      </c>
      <c r="I110" s="25" t="s">
        <v>111</v>
      </c>
      <c r="J110" s="26">
        <v>600</v>
      </c>
      <c r="K110" s="18">
        <v>3591.2</v>
      </c>
      <c r="L110" s="18">
        <v>3591.2</v>
      </c>
      <c r="M110" s="18">
        <v>3388.3</v>
      </c>
      <c r="N110" s="18">
        <f>2479.5+338.2</f>
        <v>2817.7</v>
      </c>
      <c r="O110" s="18">
        <f>338.2+2479.5</f>
        <v>2817.7</v>
      </c>
      <c r="P110" s="18">
        <f>2479.5+338.2</f>
        <v>2817.7</v>
      </c>
    </row>
    <row r="111" spans="1:16" ht="71.25" customHeight="1">
      <c r="A111" s="420">
        <v>925</v>
      </c>
      <c r="B111" s="422" t="s">
        <v>39</v>
      </c>
      <c r="C111" s="428" t="s">
        <v>40</v>
      </c>
      <c r="D111" s="495" t="s">
        <v>805</v>
      </c>
      <c r="E111" s="493" t="s">
        <v>639</v>
      </c>
      <c r="F111" s="494" t="s">
        <v>806</v>
      </c>
      <c r="G111" s="4" t="s">
        <v>137</v>
      </c>
      <c r="H111" s="182" t="s">
        <v>78</v>
      </c>
      <c r="I111" s="25" t="s">
        <v>113</v>
      </c>
      <c r="J111" s="26">
        <v>200</v>
      </c>
      <c r="K111" s="18">
        <v>178.2</v>
      </c>
      <c r="L111" s="18">
        <v>152.6</v>
      </c>
      <c r="M111" s="18">
        <v>120.2</v>
      </c>
      <c r="N111" s="18">
        <f>120.2+111.6</f>
        <v>231.8</v>
      </c>
      <c r="O111" s="18">
        <v>0</v>
      </c>
      <c r="P111" s="18">
        <v>0</v>
      </c>
    </row>
    <row r="112" spans="1:16" ht="104.25" customHeight="1">
      <c r="A112" s="421"/>
      <c r="B112" s="421"/>
      <c r="C112" s="421"/>
      <c r="D112" s="421"/>
      <c r="E112" s="421"/>
      <c r="F112" s="421"/>
      <c r="G112" s="4" t="s">
        <v>137</v>
      </c>
      <c r="H112" s="182" t="s">
        <v>78</v>
      </c>
      <c r="I112" s="25" t="s">
        <v>113</v>
      </c>
      <c r="J112" s="26">
        <v>600</v>
      </c>
      <c r="K112" s="76">
        <v>1453.2</v>
      </c>
      <c r="L112" s="76">
        <v>1453.2</v>
      </c>
      <c r="M112" s="76">
        <v>1058.4000000000001</v>
      </c>
      <c r="N112" s="18">
        <v>1424.9</v>
      </c>
      <c r="O112" s="18">
        <v>0</v>
      </c>
      <c r="P112" s="18">
        <v>0</v>
      </c>
    </row>
    <row r="113" spans="1:16" ht="158.25" customHeight="1">
      <c r="A113" s="371" t="s">
        <v>233</v>
      </c>
      <c r="B113" s="372"/>
      <c r="C113" s="416" t="s">
        <v>406</v>
      </c>
      <c r="D113" s="417"/>
      <c r="E113" s="417"/>
      <c r="F113" s="417"/>
      <c r="G113" s="417"/>
      <c r="H113" s="417"/>
      <c r="I113" s="417"/>
      <c r="J113" s="418"/>
      <c r="K113" s="36">
        <f t="shared" ref="K113" si="19">SUM(K114:K120)</f>
        <v>134131.40000000002</v>
      </c>
      <c r="L113" s="36">
        <f t="shared" ref="L113:P113" si="20">SUM(L114:L120)</f>
        <v>129989.20000000001</v>
      </c>
      <c r="M113" s="36">
        <f t="shared" si="20"/>
        <v>150138.5</v>
      </c>
      <c r="N113" s="36">
        <f t="shared" si="20"/>
        <v>166342.40000000002</v>
      </c>
      <c r="O113" s="36">
        <f t="shared" si="20"/>
        <v>120866.5</v>
      </c>
      <c r="P113" s="36">
        <f t="shared" si="20"/>
        <v>142757.30000000002</v>
      </c>
    </row>
    <row r="114" spans="1:16" ht="43.5" customHeight="1">
      <c r="A114" s="212">
        <v>925</v>
      </c>
      <c r="B114" s="210" t="s">
        <v>140</v>
      </c>
      <c r="C114" s="428" t="s">
        <v>143</v>
      </c>
      <c r="D114" s="423" t="s">
        <v>807</v>
      </c>
      <c r="E114" s="404" t="s">
        <v>494</v>
      </c>
      <c r="F114" s="376" t="s">
        <v>808</v>
      </c>
      <c r="G114" s="4" t="s">
        <v>137</v>
      </c>
      <c r="H114" s="4" t="s">
        <v>78</v>
      </c>
      <c r="I114" s="23" t="s">
        <v>114</v>
      </c>
      <c r="J114" s="24">
        <v>100</v>
      </c>
      <c r="K114" s="18">
        <v>100513.2</v>
      </c>
      <c r="L114" s="18">
        <v>99361.8</v>
      </c>
      <c r="M114" s="18">
        <v>111275.8</v>
      </c>
      <c r="N114" s="18">
        <f>25381.3+45365.4+49094.6</f>
        <v>119841.29999999999</v>
      </c>
      <c r="O114" s="18">
        <v>114871.8</v>
      </c>
      <c r="P114" s="18">
        <v>119841.3</v>
      </c>
    </row>
    <row r="115" spans="1:16" ht="43.5" customHeight="1">
      <c r="A115" s="212">
        <v>925</v>
      </c>
      <c r="B115" s="210" t="s">
        <v>140</v>
      </c>
      <c r="C115" s="442"/>
      <c r="D115" s="425"/>
      <c r="E115" s="426"/>
      <c r="F115" s="377"/>
      <c r="G115" s="4" t="s">
        <v>137</v>
      </c>
      <c r="H115" s="4" t="s">
        <v>78</v>
      </c>
      <c r="I115" s="23" t="s">
        <v>114</v>
      </c>
      <c r="J115" s="24">
        <v>200</v>
      </c>
      <c r="K115" s="18">
        <v>31897.7</v>
      </c>
      <c r="L115" s="18">
        <v>29040</v>
      </c>
      <c r="M115" s="18">
        <v>37224.9</v>
      </c>
      <c r="N115" s="18">
        <v>44860.2</v>
      </c>
      <c r="O115" s="18">
        <v>5771.8</v>
      </c>
      <c r="P115" s="18">
        <v>22693.1</v>
      </c>
    </row>
    <row r="116" spans="1:16" ht="43.5" customHeight="1">
      <c r="A116" s="265">
        <v>925</v>
      </c>
      <c r="B116" s="267" t="s">
        <v>140</v>
      </c>
      <c r="C116" s="442"/>
      <c r="D116" s="425"/>
      <c r="E116" s="426"/>
      <c r="F116" s="377"/>
      <c r="G116" s="266" t="s">
        <v>137</v>
      </c>
      <c r="H116" s="266" t="s">
        <v>78</v>
      </c>
      <c r="I116" s="23" t="s">
        <v>114</v>
      </c>
      <c r="J116" s="24">
        <v>300</v>
      </c>
      <c r="K116" s="18">
        <v>2.7</v>
      </c>
      <c r="L116" s="18">
        <v>2.7</v>
      </c>
      <c r="M116" s="18">
        <v>0</v>
      </c>
      <c r="N116" s="18">
        <v>0</v>
      </c>
      <c r="O116" s="18">
        <v>0</v>
      </c>
      <c r="P116" s="18">
        <v>0</v>
      </c>
    </row>
    <row r="117" spans="1:16" ht="30.75" customHeight="1">
      <c r="A117" s="212">
        <v>925</v>
      </c>
      <c r="B117" s="210" t="s">
        <v>140</v>
      </c>
      <c r="C117" s="429"/>
      <c r="D117" s="424"/>
      <c r="E117" s="405"/>
      <c r="F117" s="378"/>
      <c r="G117" s="4" t="s">
        <v>137</v>
      </c>
      <c r="H117" s="4" t="s">
        <v>78</v>
      </c>
      <c r="I117" s="23" t="s">
        <v>114</v>
      </c>
      <c r="J117" s="24">
        <v>800</v>
      </c>
      <c r="K117" s="18">
        <v>374.1</v>
      </c>
      <c r="L117" s="18">
        <v>372.7</v>
      </c>
      <c r="M117" s="18">
        <v>229.3</v>
      </c>
      <c r="N117" s="18">
        <f>110.3+4.3+101.8+0.3</f>
        <v>216.7</v>
      </c>
      <c r="O117" s="18">
        <v>216.7</v>
      </c>
      <c r="P117" s="18">
        <v>216.7</v>
      </c>
    </row>
    <row r="118" spans="1:16" ht="84" customHeight="1">
      <c r="A118" s="282">
        <v>925</v>
      </c>
      <c r="B118" s="210" t="s">
        <v>339</v>
      </c>
      <c r="C118" s="404" t="s">
        <v>372</v>
      </c>
      <c r="D118" s="423" t="s">
        <v>809</v>
      </c>
      <c r="E118" s="404" t="s">
        <v>495</v>
      </c>
      <c r="F118" s="376" t="s">
        <v>810</v>
      </c>
      <c r="G118" s="4" t="s">
        <v>137</v>
      </c>
      <c r="H118" s="4" t="s">
        <v>78</v>
      </c>
      <c r="I118" s="23" t="s">
        <v>362</v>
      </c>
      <c r="J118" s="24">
        <v>200</v>
      </c>
      <c r="K118" s="18">
        <v>548.1</v>
      </c>
      <c r="L118" s="18">
        <v>422.6</v>
      </c>
      <c r="M118" s="18">
        <v>395.1</v>
      </c>
      <c r="N118" s="18">
        <f>300+183.3</f>
        <v>483.3</v>
      </c>
      <c r="O118" s="11">
        <v>0</v>
      </c>
      <c r="P118" s="11">
        <v>0</v>
      </c>
    </row>
    <row r="119" spans="1:16" ht="113.25" customHeight="1">
      <c r="A119" s="212">
        <v>925</v>
      </c>
      <c r="B119" s="210" t="s">
        <v>339</v>
      </c>
      <c r="C119" s="405"/>
      <c r="D119" s="424"/>
      <c r="E119" s="405"/>
      <c r="F119" s="378"/>
      <c r="G119" s="135" t="s">
        <v>137</v>
      </c>
      <c r="H119" s="135" t="s">
        <v>78</v>
      </c>
      <c r="I119" s="23" t="s">
        <v>362</v>
      </c>
      <c r="J119" s="24">
        <v>800</v>
      </c>
      <c r="K119" s="18">
        <v>124.9</v>
      </c>
      <c r="L119" s="336">
        <v>118.8</v>
      </c>
      <c r="M119" s="18">
        <v>25.8</v>
      </c>
      <c r="N119" s="18">
        <v>6.2</v>
      </c>
      <c r="O119" s="18">
        <v>6.2</v>
      </c>
      <c r="P119" s="18">
        <v>6.2</v>
      </c>
    </row>
    <row r="120" spans="1:16" ht="201" customHeight="1">
      <c r="A120" s="212">
        <v>925</v>
      </c>
      <c r="B120" s="210" t="s">
        <v>184</v>
      </c>
      <c r="C120" s="283" t="s">
        <v>192</v>
      </c>
      <c r="D120" s="312" t="s">
        <v>811</v>
      </c>
      <c r="E120" s="283" t="s">
        <v>534</v>
      </c>
      <c r="F120" s="311" t="s">
        <v>812</v>
      </c>
      <c r="G120" s="4" t="s">
        <v>137</v>
      </c>
      <c r="H120" s="4" t="s">
        <v>78</v>
      </c>
      <c r="I120" s="23" t="s">
        <v>116</v>
      </c>
      <c r="J120" s="24">
        <v>200</v>
      </c>
      <c r="K120" s="18">
        <v>670.7</v>
      </c>
      <c r="L120" s="18">
        <v>670.6</v>
      </c>
      <c r="M120" s="18">
        <v>987.6</v>
      </c>
      <c r="N120" s="18">
        <f>303+239.3+275.7+116.7</f>
        <v>934.7</v>
      </c>
      <c r="O120" s="18">
        <v>0</v>
      </c>
      <c r="P120" s="18">
        <v>0</v>
      </c>
    </row>
    <row r="121" spans="1:16" ht="378.75" customHeight="1">
      <c r="A121" s="489" t="s">
        <v>234</v>
      </c>
      <c r="B121" s="490"/>
      <c r="C121" s="416" t="s">
        <v>473</v>
      </c>
      <c r="D121" s="417"/>
      <c r="E121" s="417"/>
      <c r="F121" s="417"/>
      <c r="G121" s="417"/>
      <c r="H121" s="417"/>
      <c r="I121" s="417"/>
      <c r="J121" s="418"/>
      <c r="K121" s="36">
        <f t="shared" ref="K121" si="21">SUM(K122:K126)</f>
        <v>23325.1</v>
      </c>
      <c r="L121" s="36">
        <f t="shared" ref="L121:P121" si="22">SUM(L122:L126)</f>
        <v>23109.599999999999</v>
      </c>
      <c r="M121" s="36">
        <f t="shared" si="22"/>
        <v>6790.1</v>
      </c>
      <c r="N121" s="36">
        <f t="shared" si="22"/>
        <v>2612.6</v>
      </c>
      <c r="O121" s="36">
        <f t="shared" si="22"/>
        <v>1313</v>
      </c>
      <c r="P121" s="36">
        <f t="shared" si="22"/>
        <v>1313</v>
      </c>
    </row>
    <row r="122" spans="1:16" ht="84.75" customHeight="1">
      <c r="A122" s="2">
        <v>924</v>
      </c>
      <c r="B122" s="4" t="s">
        <v>201</v>
      </c>
      <c r="C122" s="13" t="s">
        <v>200</v>
      </c>
      <c r="D122" s="332" t="s">
        <v>820</v>
      </c>
      <c r="E122" s="83" t="s">
        <v>821</v>
      </c>
      <c r="F122" s="83" t="s">
        <v>726</v>
      </c>
      <c r="G122" s="22" t="s">
        <v>74</v>
      </c>
      <c r="H122" s="22" t="s">
        <v>165</v>
      </c>
      <c r="I122" s="21" t="s">
        <v>695</v>
      </c>
      <c r="J122" s="21" t="s">
        <v>51</v>
      </c>
      <c r="K122" s="35">
        <v>1825.6</v>
      </c>
      <c r="L122" s="35">
        <v>1820</v>
      </c>
      <c r="M122" s="35">
        <v>1870.4</v>
      </c>
      <c r="N122" s="35">
        <v>1299.5999999999999</v>
      </c>
      <c r="O122" s="35">
        <v>0</v>
      </c>
      <c r="P122" s="35">
        <v>0</v>
      </c>
    </row>
    <row r="123" spans="1:16" ht="84.75" customHeight="1">
      <c r="A123" s="2">
        <v>924</v>
      </c>
      <c r="B123" s="4" t="s">
        <v>340</v>
      </c>
      <c r="C123" s="13" t="s">
        <v>377</v>
      </c>
      <c r="D123" s="332" t="s">
        <v>820</v>
      </c>
      <c r="E123" s="83" t="s">
        <v>821</v>
      </c>
      <c r="F123" s="83" t="s">
        <v>726</v>
      </c>
      <c r="G123" s="22" t="s">
        <v>46</v>
      </c>
      <c r="H123" s="22" t="s">
        <v>55</v>
      </c>
      <c r="I123" s="21" t="s">
        <v>369</v>
      </c>
      <c r="J123" s="21" t="s">
        <v>50</v>
      </c>
      <c r="K123" s="35">
        <v>723.6</v>
      </c>
      <c r="L123" s="35">
        <v>723.6</v>
      </c>
      <c r="M123" s="35">
        <v>469.7</v>
      </c>
      <c r="N123" s="35">
        <v>783</v>
      </c>
      <c r="O123" s="35">
        <v>783</v>
      </c>
      <c r="P123" s="35">
        <v>783</v>
      </c>
    </row>
    <row r="124" spans="1:16" ht="228.75" customHeight="1">
      <c r="A124" s="123">
        <v>924</v>
      </c>
      <c r="B124" s="25" t="s">
        <v>449</v>
      </c>
      <c r="C124" s="128" t="s">
        <v>451</v>
      </c>
      <c r="D124" s="202" t="s">
        <v>855</v>
      </c>
      <c r="E124" s="83" t="s">
        <v>586</v>
      </c>
      <c r="F124" s="83" t="s">
        <v>856</v>
      </c>
      <c r="G124" s="22" t="s">
        <v>74</v>
      </c>
      <c r="H124" s="22" t="s">
        <v>165</v>
      </c>
      <c r="I124" s="89" t="s">
        <v>854</v>
      </c>
      <c r="J124" s="21" t="s">
        <v>50</v>
      </c>
      <c r="K124" s="35">
        <v>8176.2</v>
      </c>
      <c r="L124" s="35">
        <v>8176.2</v>
      </c>
      <c r="M124" s="35">
        <v>3600</v>
      </c>
      <c r="N124" s="35">
        <v>0</v>
      </c>
      <c r="O124" s="35">
        <v>0</v>
      </c>
      <c r="P124" s="35">
        <v>0</v>
      </c>
    </row>
    <row r="125" spans="1:16" ht="166.5" customHeight="1">
      <c r="A125" s="123">
        <v>924</v>
      </c>
      <c r="B125" s="25" t="s">
        <v>450</v>
      </c>
      <c r="C125" s="128" t="s">
        <v>452</v>
      </c>
      <c r="D125" s="181" t="s">
        <v>596</v>
      </c>
      <c r="E125" s="83" t="s">
        <v>597</v>
      </c>
      <c r="F125" s="83" t="s">
        <v>645</v>
      </c>
      <c r="G125" s="22" t="s">
        <v>74</v>
      </c>
      <c r="H125" s="22" t="s">
        <v>165</v>
      </c>
      <c r="I125" s="25" t="s">
        <v>696</v>
      </c>
      <c r="J125" s="21" t="s">
        <v>50</v>
      </c>
      <c r="K125" s="35">
        <v>11586.2</v>
      </c>
      <c r="L125" s="35">
        <v>11586.2</v>
      </c>
      <c r="M125" s="35">
        <v>0</v>
      </c>
      <c r="N125" s="35">
        <v>0</v>
      </c>
      <c r="O125" s="35">
        <v>0</v>
      </c>
      <c r="P125" s="35">
        <v>0</v>
      </c>
    </row>
    <row r="126" spans="1:16" ht="84.75" customHeight="1">
      <c r="A126" s="2">
        <v>921</v>
      </c>
      <c r="B126" s="4" t="s">
        <v>75</v>
      </c>
      <c r="C126" s="8" t="s">
        <v>76</v>
      </c>
      <c r="D126" s="75" t="s">
        <v>770</v>
      </c>
      <c r="E126" s="65" t="s">
        <v>769</v>
      </c>
      <c r="F126" s="300" t="s">
        <v>726</v>
      </c>
      <c r="G126" s="4" t="s">
        <v>74</v>
      </c>
      <c r="H126" s="4">
        <v>12</v>
      </c>
      <c r="I126" s="4" t="s">
        <v>125</v>
      </c>
      <c r="J126" s="4" t="s">
        <v>50</v>
      </c>
      <c r="K126" s="19">
        <v>1013.5</v>
      </c>
      <c r="L126" s="19">
        <v>803.6</v>
      </c>
      <c r="M126" s="19">
        <v>850</v>
      </c>
      <c r="N126" s="19">
        <v>530</v>
      </c>
      <c r="O126" s="19">
        <v>530</v>
      </c>
      <c r="P126" s="19">
        <v>530</v>
      </c>
    </row>
    <row r="127" spans="1:16" ht="39" customHeight="1">
      <c r="A127" s="371" t="s">
        <v>316</v>
      </c>
      <c r="B127" s="372"/>
      <c r="C127" s="416" t="s">
        <v>235</v>
      </c>
      <c r="D127" s="417"/>
      <c r="E127" s="417"/>
      <c r="F127" s="417"/>
      <c r="G127" s="417"/>
      <c r="H127" s="417"/>
      <c r="I127" s="417"/>
      <c r="J127" s="418"/>
      <c r="K127" s="36">
        <f t="shared" ref="K127" si="23">SUM(K128:K133)</f>
        <v>33251.300000000003</v>
      </c>
      <c r="L127" s="36">
        <f t="shared" ref="L127:P127" si="24">SUM(L128:L133)</f>
        <v>33251.300000000003</v>
      </c>
      <c r="M127" s="36">
        <f t="shared" si="24"/>
        <v>27158.2</v>
      </c>
      <c r="N127" s="36">
        <f t="shared" si="24"/>
        <v>28899</v>
      </c>
      <c r="O127" s="36">
        <f t="shared" si="24"/>
        <v>28920.000000000004</v>
      </c>
      <c r="P127" s="36">
        <f t="shared" si="24"/>
        <v>28685.9</v>
      </c>
    </row>
    <row r="128" spans="1:16" ht="176.25" customHeight="1">
      <c r="A128" s="2">
        <v>926</v>
      </c>
      <c r="B128" s="2" t="s">
        <v>144</v>
      </c>
      <c r="C128" s="97" t="s">
        <v>384</v>
      </c>
      <c r="D128" s="330" t="s">
        <v>917</v>
      </c>
      <c r="E128" s="43" t="s">
        <v>381</v>
      </c>
      <c r="F128" s="43" t="s">
        <v>918</v>
      </c>
      <c r="G128" s="4" t="s">
        <v>145</v>
      </c>
      <c r="H128" s="4" t="s">
        <v>46</v>
      </c>
      <c r="I128" s="4" t="s">
        <v>126</v>
      </c>
      <c r="J128" s="4" t="s">
        <v>79</v>
      </c>
      <c r="K128" s="11">
        <v>235.4</v>
      </c>
      <c r="L128" s="11">
        <v>235.4</v>
      </c>
      <c r="M128" s="11">
        <v>280</v>
      </c>
      <c r="N128" s="11">
        <v>350</v>
      </c>
      <c r="O128" s="11">
        <v>350</v>
      </c>
      <c r="P128" s="11">
        <v>350</v>
      </c>
    </row>
    <row r="129" spans="1:16" ht="176.25" customHeight="1">
      <c r="A129" s="2">
        <v>926</v>
      </c>
      <c r="B129" s="2" t="s">
        <v>140</v>
      </c>
      <c r="C129" s="8" t="s">
        <v>143</v>
      </c>
      <c r="D129" s="330" t="s">
        <v>917</v>
      </c>
      <c r="E129" s="43" t="s">
        <v>381</v>
      </c>
      <c r="F129" s="43" t="s">
        <v>918</v>
      </c>
      <c r="G129" s="4" t="s">
        <v>145</v>
      </c>
      <c r="H129" s="4" t="s">
        <v>46</v>
      </c>
      <c r="I129" s="4" t="s">
        <v>127</v>
      </c>
      <c r="J129" s="4" t="s">
        <v>79</v>
      </c>
      <c r="K129" s="11">
        <v>28320.799999999999</v>
      </c>
      <c r="L129" s="11">
        <v>28320.799999999999</v>
      </c>
      <c r="M129" s="11">
        <v>25780.9</v>
      </c>
      <c r="N129" s="11">
        <v>27280.9</v>
      </c>
      <c r="O129" s="11">
        <v>27280.9</v>
      </c>
      <c r="P129" s="11">
        <v>27475.9</v>
      </c>
    </row>
    <row r="130" spans="1:16" ht="176.25" customHeight="1">
      <c r="A130" s="2">
        <v>926</v>
      </c>
      <c r="B130" s="2">
        <v>10140</v>
      </c>
      <c r="C130" s="8" t="s">
        <v>146</v>
      </c>
      <c r="D130" s="330" t="s">
        <v>917</v>
      </c>
      <c r="E130" s="43" t="s">
        <v>381</v>
      </c>
      <c r="F130" s="43" t="s">
        <v>918</v>
      </c>
      <c r="G130" s="4" t="s">
        <v>145</v>
      </c>
      <c r="H130" s="4" t="s">
        <v>46</v>
      </c>
      <c r="I130" s="4" t="s">
        <v>128</v>
      </c>
      <c r="J130" s="4" t="s">
        <v>79</v>
      </c>
      <c r="K130" s="69">
        <v>546.1</v>
      </c>
      <c r="L130" s="11">
        <v>546.1</v>
      </c>
      <c r="M130" s="69">
        <v>645.79999999999995</v>
      </c>
      <c r="N130" s="69">
        <v>804.3</v>
      </c>
      <c r="O130" s="69">
        <v>801.4</v>
      </c>
      <c r="P130" s="69">
        <v>860</v>
      </c>
    </row>
    <row r="131" spans="1:16" ht="175.5" customHeight="1">
      <c r="A131" s="208">
        <v>926</v>
      </c>
      <c r="B131" s="208">
        <v>62980</v>
      </c>
      <c r="C131" s="246" t="s">
        <v>440</v>
      </c>
      <c r="D131" s="330" t="s">
        <v>917</v>
      </c>
      <c r="E131" s="43" t="s">
        <v>381</v>
      </c>
      <c r="F131" s="43" t="s">
        <v>918</v>
      </c>
      <c r="G131" s="237" t="s">
        <v>145</v>
      </c>
      <c r="H131" s="237" t="s">
        <v>46</v>
      </c>
      <c r="I131" s="237" t="s">
        <v>618</v>
      </c>
      <c r="J131" s="237" t="s">
        <v>79</v>
      </c>
      <c r="K131" s="69">
        <v>500</v>
      </c>
      <c r="L131" s="11">
        <v>500</v>
      </c>
      <c r="M131" s="69">
        <v>0</v>
      </c>
      <c r="N131" s="69">
        <v>0</v>
      </c>
      <c r="O131" s="69">
        <v>0</v>
      </c>
      <c r="P131" s="69">
        <v>0</v>
      </c>
    </row>
    <row r="132" spans="1:16" ht="174.75" customHeight="1">
      <c r="A132" s="208">
        <v>926</v>
      </c>
      <c r="B132" s="277">
        <v>10490</v>
      </c>
      <c r="C132" s="274" t="s">
        <v>620</v>
      </c>
      <c r="D132" s="330" t="s">
        <v>917</v>
      </c>
      <c r="E132" s="43" t="s">
        <v>381</v>
      </c>
      <c r="F132" s="43" t="s">
        <v>918</v>
      </c>
      <c r="G132" s="278" t="s">
        <v>145</v>
      </c>
      <c r="H132" s="278" t="s">
        <v>46</v>
      </c>
      <c r="I132" s="20" t="s">
        <v>619</v>
      </c>
      <c r="J132" s="20" t="s">
        <v>79</v>
      </c>
      <c r="K132" s="11">
        <v>3200</v>
      </c>
      <c r="L132" s="11">
        <v>3200</v>
      </c>
      <c r="M132" s="11">
        <v>0</v>
      </c>
      <c r="N132" s="11">
        <v>0</v>
      </c>
      <c r="O132" s="11">
        <v>0</v>
      </c>
      <c r="P132" s="11">
        <v>0</v>
      </c>
    </row>
    <row r="133" spans="1:16" ht="176.25" customHeight="1">
      <c r="A133" s="2">
        <v>926</v>
      </c>
      <c r="B133" s="123" t="s">
        <v>425</v>
      </c>
      <c r="C133" s="97" t="s">
        <v>445</v>
      </c>
      <c r="D133" s="330" t="s">
        <v>917</v>
      </c>
      <c r="E133" s="43" t="s">
        <v>381</v>
      </c>
      <c r="F133" s="43" t="s">
        <v>918</v>
      </c>
      <c r="G133" s="4" t="s">
        <v>145</v>
      </c>
      <c r="H133" s="4" t="s">
        <v>46</v>
      </c>
      <c r="I133" s="122" t="s">
        <v>444</v>
      </c>
      <c r="J133" s="4" t="s">
        <v>79</v>
      </c>
      <c r="K133" s="69">
        <v>449</v>
      </c>
      <c r="L133" s="11">
        <v>449</v>
      </c>
      <c r="M133" s="69">
        <v>451.5</v>
      </c>
      <c r="N133" s="69">
        <v>463.8</v>
      </c>
      <c r="O133" s="69">
        <v>487.7</v>
      </c>
      <c r="P133" s="69">
        <v>0</v>
      </c>
    </row>
    <row r="134" spans="1:16" ht="42" customHeight="1">
      <c r="A134" s="371" t="s">
        <v>237</v>
      </c>
      <c r="B134" s="372"/>
      <c r="C134" s="416" t="s">
        <v>236</v>
      </c>
      <c r="D134" s="417"/>
      <c r="E134" s="417"/>
      <c r="F134" s="417"/>
      <c r="G134" s="417"/>
      <c r="H134" s="417"/>
      <c r="I134" s="417"/>
      <c r="J134" s="418"/>
      <c r="K134" s="36">
        <f t="shared" ref="K134" si="25">SUM(K135:K156)</f>
        <v>125006.40000000002</v>
      </c>
      <c r="L134" s="36">
        <f t="shared" ref="L134:P134" si="26">SUM(L135:L156)</f>
        <v>124986.9</v>
      </c>
      <c r="M134" s="36">
        <f t="shared" si="26"/>
        <v>167021.40000000002</v>
      </c>
      <c r="N134" s="36">
        <f t="shared" si="26"/>
        <v>131434.10000000003</v>
      </c>
      <c r="O134" s="36">
        <f t="shared" si="26"/>
        <v>131259.80000000002</v>
      </c>
      <c r="P134" s="36">
        <f t="shared" si="26"/>
        <v>131960.90000000002</v>
      </c>
    </row>
    <row r="135" spans="1:16" ht="194.25" customHeight="1">
      <c r="A135" s="2">
        <v>902</v>
      </c>
      <c r="B135" s="1">
        <v>10030</v>
      </c>
      <c r="C135" s="8" t="s">
        <v>162</v>
      </c>
      <c r="D135" s="195" t="s">
        <v>545</v>
      </c>
      <c r="E135" s="153" t="s">
        <v>496</v>
      </c>
      <c r="F135" s="261" t="s">
        <v>646</v>
      </c>
      <c r="G135" s="21" t="s">
        <v>46</v>
      </c>
      <c r="H135" s="22" t="s">
        <v>55</v>
      </c>
      <c r="I135" s="21" t="s">
        <v>110</v>
      </c>
      <c r="J135" s="21" t="s">
        <v>50</v>
      </c>
      <c r="K135" s="11">
        <v>1195.8</v>
      </c>
      <c r="L135" s="11">
        <v>1195.8</v>
      </c>
      <c r="M135" s="11">
        <v>502.2</v>
      </c>
      <c r="N135" s="11">
        <v>300</v>
      </c>
      <c r="O135" s="11">
        <v>300</v>
      </c>
      <c r="P135" s="11">
        <v>300</v>
      </c>
    </row>
    <row r="136" spans="1:16" ht="200.25" customHeight="1">
      <c r="A136" s="2">
        <v>902</v>
      </c>
      <c r="B136" s="1">
        <v>10290</v>
      </c>
      <c r="C136" s="8" t="s">
        <v>163</v>
      </c>
      <c r="D136" s="195" t="s">
        <v>546</v>
      </c>
      <c r="E136" s="153" t="s">
        <v>496</v>
      </c>
      <c r="F136" s="261" t="s">
        <v>647</v>
      </c>
      <c r="G136" s="21" t="s">
        <v>46</v>
      </c>
      <c r="H136" s="22" t="s">
        <v>55</v>
      </c>
      <c r="I136" s="21" t="s">
        <v>109</v>
      </c>
      <c r="J136" s="21" t="s">
        <v>50</v>
      </c>
      <c r="K136" s="11">
        <v>273.3</v>
      </c>
      <c r="L136" s="11">
        <v>273.2</v>
      </c>
      <c r="M136" s="11">
        <v>340.1</v>
      </c>
      <c r="N136" s="11">
        <v>150</v>
      </c>
      <c r="O136" s="11">
        <v>150</v>
      </c>
      <c r="P136" s="11">
        <v>150</v>
      </c>
    </row>
    <row r="137" spans="1:16" ht="194.25" customHeight="1">
      <c r="A137" s="2">
        <v>902</v>
      </c>
      <c r="B137" s="1">
        <v>10370</v>
      </c>
      <c r="C137" s="8" t="s">
        <v>205</v>
      </c>
      <c r="D137" s="82" t="s">
        <v>547</v>
      </c>
      <c r="E137" s="83" t="s">
        <v>496</v>
      </c>
      <c r="F137" s="83" t="s">
        <v>648</v>
      </c>
      <c r="G137" s="21" t="s">
        <v>46</v>
      </c>
      <c r="H137" s="22" t="s">
        <v>55</v>
      </c>
      <c r="I137" s="21" t="s">
        <v>108</v>
      </c>
      <c r="J137" s="21" t="s">
        <v>50</v>
      </c>
      <c r="K137" s="11">
        <v>0</v>
      </c>
      <c r="L137" s="11">
        <v>0</v>
      </c>
      <c r="M137" s="11">
        <v>0</v>
      </c>
      <c r="N137" s="11">
        <v>0</v>
      </c>
      <c r="O137" s="11">
        <v>0</v>
      </c>
      <c r="P137" s="11">
        <v>0</v>
      </c>
    </row>
    <row r="138" spans="1:16" ht="199.5" customHeight="1">
      <c r="A138" s="86">
        <v>902</v>
      </c>
      <c r="B138" s="87" t="s">
        <v>342</v>
      </c>
      <c r="C138" s="88" t="s">
        <v>378</v>
      </c>
      <c r="D138" s="82" t="s">
        <v>546</v>
      </c>
      <c r="E138" s="83" t="s">
        <v>496</v>
      </c>
      <c r="F138" s="83" t="s">
        <v>646</v>
      </c>
      <c r="G138" s="87" t="s">
        <v>46</v>
      </c>
      <c r="H138" s="87" t="s">
        <v>55</v>
      </c>
      <c r="I138" s="87" t="s">
        <v>382</v>
      </c>
      <c r="J138" s="87" t="s">
        <v>50</v>
      </c>
      <c r="K138" s="11">
        <v>68.2</v>
      </c>
      <c r="L138" s="11">
        <v>68.2</v>
      </c>
      <c r="M138" s="11">
        <v>79.2</v>
      </c>
      <c r="N138" s="11">
        <v>80</v>
      </c>
      <c r="O138" s="11">
        <v>80</v>
      </c>
      <c r="P138" s="11">
        <v>80</v>
      </c>
    </row>
    <row r="139" spans="1:16" ht="195" customHeight="1">
      <c r="A139" s="86">
        <v>902</v>
      </c>
      <c r="B139" s="87" t="s">
        <v>343</v>
      </c>
      <c r="C139" s="88" t="s">
        <v>374</v>
      </c>
      <c r="D139" s="82" t="s">
        <v>546</v>
      </c>
      <c r="E139" s="83" t="s">
        <v>496</v>
      </c>
      <c r="F139" s="83" t="s">
        <v>567</v>
      </c>
      <c r="G139" s="87" t="s">
        <v>46</v>
      </c>
      <c r="H139" s="87" t="s">
        <v>55</v>
      </c>
      <c r="I139" s="87" t="s">
        <v>365</v>
      </c>
      <c r="J139" s="87" t="s">
        <v>50</v>
      </c>
      <c r="K139" s="11">
        <v>149.6</v>
      </c>
      <c r="L139" s="11">
        <v>149.6</v>
      </c>
      <c r="M139" s="11">
        <v>0</v>
      </c>
      <c r="N139" s="11">
        <v>15</v>
      </c>
      <c r="O139" s="11">
        <v>15</v>
      </c>
      <c r="P139" s="11">
        <v>15</v>
      </c>
    </row>
    <row r="140" spans="1:16" ht="175.5" customHeight="1">
      <c r="A140" s="86">
        <v>924</v>
      </c>
      <c r="B140" s="87">
        <v>55970</v>
      </c>
      <c r="C140" s="88" t="s">
        <v>857</v>
      </c>
      <c r="D140" s="82" t="s">
        <v>859</v>
      </c>
      <c r="E140" s="83" t="s">
        <v>858</v>
      </c>
      <c r="F140" s="83" t="s">
        <v>860</v>
      </c>
      <c r="G140" s="87" t="s">
        <v>145</v>
      </c>
      <c r="H140" s="87" t="s">
        <v>46</v>
      </c>
      <c r="I140" s="87" t="s">
        <v>861</v>
      </c>
      <c r="J140" s="87" t="s">
        <v>50</v>
      </c>
      <c r="K140" s="11">
        <v>0</v>
      </c>
      <c r="L140" s="11">
        <v>0</v>
      </c>
      <c r="M140" s="11">
        <v>28382.3</v>
      </c>
      <c r="N140" s="11">
        <v>0</v>
      </c>
      <c r="O140" s="11">
        <v>0</v>
      </c>
      <c r="P140" s="11">
        <v>0</v>
      </c>
    </row>
    <row r="141" spans="1:16" ht="147" customHeight="1">
      <c r="A141" s="86">
        <v>924</v>
      </c>
      <c r="B141" s="87">
        <v>10790</v>
      </c>
      <c r="C141" s="88" t="s">
        <v>375</v>
      </c>
      <c r="D141" s="82" t="s">
        <v>862</v>
      </c>
      <c r="E141" s="83" t="s">
        <v>863</v>
      </c>
      <c r="F141" s="83" t="s">
        <v>864</v>
      </c>
      <c r="G141" s="87" t="s">
        <v>145</v>
      </c>
      <c r="H141" s="87" t="s">
        <v>46</v>
      </c>
      <c r="I141" s="87" t="s">
        <v>535</v>
      </c>
      <c r="J141" s="87" t="s">
        <v>50</v>
      </c>
      <c r="K141" s="11">
        <v>0</v>
      </c>
      <c r="L141" s="11">
        <v>0</v>
      </c>
      <c r="M141" s="11">
        <v>149.9</v>
      </c>
      <c r="N141" s="11">
        <v>0</v>
      </c>
      <c r="O141" s="11">
        <v>0</v>
      </c>
      <c r="P141" s="11">
        <v>0</v>
      </c>
    </row>
    <row r="142" spans="1:16" ht="144.75" customHeight="1">
      <c r="A142" s="86">
        <v>924</v>
      </c>
      <c r="B142" s="87" t="s">
        <v>968</v>
      </c>
      <c r="C142" s="358" t="s">
        <v>979</v>
      </c>
      <c r="D142" s="82" t="s">
        <v>862</v>
      </c>
      <c r="E142" s="83" t="s">
        <v>863</v>
      </c>
      <c r="F142" s="83" t="s">
        <v>864</v>
      </c>
      <c r="G142" s="87" t="s">
        <v>145</v>
      </c>
      <c r="H142" s="87" t="s">
        <v>46</v>
      </c>
      <c r="I142" s="87" t="s">
        <v>969</v>
      </c>
      <c r="J142" s="87" t="s">
        <v>50</v>
      </c>
      <c r="K142" s="345">
        <v>0</v>
      </c>
      <c r="L142" s="345">
        <v>0</v>
      </c>
      <c r="M142" s="345">
        <v>0.1</v>
      </c>
      <c r="N142" s="345">
        <v>0</v>
      </c>
      <c r="O142" s="345">
        <v>0</v>
      </c>
      <c r="P142" s="345">
        <v>0</v>
      </c>
    </row>
    <row r="143" spans="1:16" ht="132.75" customHeight="1">
      <c r="A143" s="212">
        <v>926</v>
      </c>
      <c r="B143" s="207" t="s">
        <v>144</v>
      </c>
      <c r="C143" s="404" t="s">
        <v>384</v>
      </c>
      <c r="D143" s="443" t="s">
        <v>924</v>
      </c>
      <c r="E143" s="404" t="s">
        <v>497</v>
      </c>
      <c r="F143" s="443" t="s">
        <v>925</v>
      </c>
      <c r="G143" s="4" t="s">
        <v>145</v>
      </c>
      <c r="H143" s="4" t="s">
        <v>46</v>
      </c>
      <c r="I143" s="20" t="s">
        <v>107</v>
      </c>
      <c r="J143" s="20" t="s">
        <v>79</v>
      </c>
      <c r="K143" s="11">
        <v>100</v>
      </c>
      <c r="L143" s="11">
        <v>100</v>
      </c>
      <c r="M143" s="11">
        <v>120</v>
      </c>
      <c r="N143" s="11">
        <v>150</v>
      </c>
      <c r="O143" s="11">
        <v>150</v>
      </c>
      <c r="P143" s="11">
        <v>150</v>
      </c>
    </row>
    <row r="144" spans="1:16" ht="144" customHeight="1">
      <c r="A144" s="212">
        <v>926</v>
      </c>
      <c r="B144" s="207" t="s">
        <v>144</v>
      </c>
      <c r="C144" s="426"/>
      <c r="D144" s="444"/>
      <c r="E144" s="426"/>
      <c r="F144" s="444"/>
      <c r="G144" s="4" t="s">
        <v>145</v>
      </c>
      <c r="H144" s="4" t="s">
        <v>46</v>
      </c>
      <c r="I144" s="20" t="s">
        <v>105</v>
      </c>
      <c r="J144" s="20" t="s">
        <v>79</v>
      </c>
      <c r="K144" s="11">
        <v>40.700000000000003</v>
      </c>
      <c r="L144" s="11">
        <v>40.6</v>
      </c>
      <c r="M144" s="11">
        <v>30</v>
      </c>
      <c r="N144" s="11">
        <v>90</v>
      </c>
      <c r="O144" s="11">
        <v>90</v>
      </c>
      <c r="P144" s="11">
        <v>90</v>
      </c>
    </row>
    <row r="145" spans="1:16" ht="26.25" customHeight="1">
      <c r="A145" s="212">
        <v>926</v>
      </c>
      <c r="B145" s="207" t="s">
        <v>140</v>
      </c>
      <c r="C145" s="404" t="s">
        <v>143</v>
      </c>
      <c r="D145" s="443" t="s">
        <v>566</v>
      </c>
      <c r="E145" s="404" t="s">
        <v>498</v>
      </c>
      <c r="F145" s="443" t="s">
        <v>649</v>
      </c>
      <c r="G145" s="4" t="s">
        <v>145</v>
      </c>
      <c r="H145" s="4" t="s">
        <v>46</v>
      </c>
      <c r="I145" s="20" t="s">
        <v>106</v>
      </c>
      <c r="J145" s="20" t="s">
        <v>79</v>
      </c>
      <c r="K145" s="11">
        <v>74864</v>
      </c>
      <c r="L145" s="11">
        <v>74864</v>
      </c>
      <c r="M145" s="11">
        <v>56101.8</v>
      </c>
      <c r="N145" s="11">
        <v>61178.6</v>
      </c>
      <c r="O145" s="11">
        <v>61062.3</v>
      </c>
      <c r="P145" s="11">
        <v>61623.199999999997</v>
      </c>
    </row>
    <row r="146" spans="1:16" ht="26.25" customHeight="1">
      <c r="A146" s="212">
        <v>926</v>
      </c>
      <c r="B146" s="207" t="s">
        <v>140</v>
      </c>
      <c r="C146" s="426"/>
      <c r="D146" s="444"/>
      <c r="E146" s="426"/>
      <c r="F146" s="444"/>
      <c r="G146" s="4" t="s">
        <v>145</v>
      </c>
      <c r="H146" s="4" t="s">
        <v>46</v>
      </c>
      <c r="I146" s="20" t="s">
        <v>104</v>
      </c>
      <c r="J146" s="20" t="s">
        <v>79</v>
      </c>
      <c r="K146" s="11">
        <v>8792.5</v>
      </c>
      <c r="L146" s="11">
        <v>8792.5</v>
      </c>
      <c r="M146" s="11">
        <v>7909</v>
      </c>
      <c r="N146" s="11">
        <v>8665</v>
      </c>
      <c r="O146" s="11">
        <v>8665</v>
      </c>
      <c r="P146" s="11">
        <v>8724.7999999999993</v>
      </c>
    </row>
    <row r="147" spans="1:16" ht="26.25" customHeight="1">
      <c r="A147" s="212">
        <v>926</v>
      </c>
      <c r="B147" s="207" t="s">
        <v>140</v>
      </c>
      <c r="C147" s="426"/>
      <c r="D147" s="444"/>
      <c r="E147" s="426"/>
      <c r="F147" s="444"/>
      <c r="G147" s="4" t="s">
        <v>145</v>
      </c>
      <c r="H147" s="4" t="s">
        <v>46</v>
      </c>
      <c r="I147" s="20" t="s">
        <v>103</v>
      </c>
      <c r="J147" s="20" t="s">
        <v>79</v>
      </c>
      <c r="K147" s="11">
        <v>11566.2</v>
      </c>
      <c r="L147" s="11">
        <v>11566.2</v>
      </c>
      <c r="M147" s="11">
        <v>7781</v>
      </c>
      <c r="N147" s="11">
        <v>11942.5</v>
      </c>
      <c r="O147" s="11">
        <v>11942.5</v>
      </c>
      <c r="P147" s="11">
        <v>12022.9</v>
      </c>
    </row>
    <row r="148" spans="1:16" ht="26.25" customHeight="1">
      <c r="A148" s="212">
        <v>926</v>
      </c>
      <c r="B148" s="207" t="s">
        <v>140</v>
      </c>
      <c r="C148" s="426"/>
      <c r="D148" s="444"/>
      <c r="E148" s="426"/>
      <c r="F148" s="444"/>
      <c r="G148" s="4" t="s">
        <v>145</v>
      </c>
      <c r="H148" s="4" t="s">
        <v>74</v>
      </c>
      <c r="I148" s="20" t="s">
        <v>101</v>
      </c>
      <c r="J148" s="20">
        <v>100</v>
      </c>
      <c r="K148" s="11">
        <v>23259.8</v>
      </c>
      <c r="L148" s="11">
        <v>23259.599999999999</v>
      </c>
      <c r="M148" s="11">
        <v>42169.2</v>
      </c>
      <c r="N148" s="11">
        <v>45954.6</v>
      </c>
      <c r="O148" s="11">
        <v>45954.6</v>
      </c>
      <c r="P148" s="11">
        <v>45954.6</v>
      </c>
    </row>
    <row r="149" spans="1:16" ht="26.25" customHeight="1">
      <c r="A149" s="212">
        <v>926</v>
      </c>
      <c r="B149" s="207" t="s">
        <v>140</v>
      </c>
      <c r="C149" s="426"/>
      <c r="D149" s="444"/>
      <c r="E149" s="426"/>
      <c r="F149" s="444"/>
      <c r="G149" s="4" t="s">
        <v>145</v>
      </c>
      <c r="H149" s="4" t="s">
        <v>74</v>
      </c>
      <c r="I149" s="20" t="s">
        <v>101</v>
      </c>
      <c r="J149" s="20" t="s">
        <v>50</v>
      </c>
      <c r="K149" s="11">
        <v>1556.1</v>
      </c>
      <c r="L149" s="11">
        <v>1537.2</v>
      </c>
      <c r="M149" s="11">
        <v>1813.7</v>
      </c>
      <c r="N149" s="11">
        <v>2753.6</v>
      </c>
      <c r="O149" s="11">
        <v>2695.6</v>
      </c>
      <c r="P149" s="11">
        <v>2695.6</v>
      </c>
    </row>
    <row r="150" spans="1:16" ht="26.25" customHeight="1">
      <c r="A150" s="212">
        <v>926</v>
      </c>
      <c r="B150" s="207" t="s">
        <v>140</v>
      </c>
      <c r="C150" s="405"/>
      <c r="D150" s="445"/>
      <c r="E150" s="405"/>
      <c r="F150" s="445"/>
      <c r="G150" s="4" t="s">
        <v>145</v>
      </c>
      <c r="H150" s="4" t="s">
        <v>74</v>
      </c>
      <c r="I150" s="20" t="s">
        <v>101</v>
      </c>
      <c r="J150" s="20" t="s">
        <v>51</v>
      </c>
      <c r="K150" s="11">
        <v>4.3</v>
      </c>
      <c r="L150" s="11">
        <v>4.3</v>
      </c>
      <c r="M150" s="11">
        <v>12.7</v>
      </c>
      <c r="N150" s="11">
        <v>24.5</v>
      </c>
      <c r="O150" s="11">
        <v>24.5</v>
      </c>
      <c r="P150" s="11">
        <v>24.5</v>
      </c>
    </row>
    <row r="151" spans="1:16" ht="93" customHeight="1">
      <c r="A151" s="218">
        <v>926</v>
      </c>
      <c r="B151" s="214" t="s">
        <v>339</v>
      </c>
      <c r="C151" s="404" t="s">
        <v>372</v>
      </c>
      <c r="D151" s="443" t="s">
        <v>926</v>
      </c>
      <c r="E151" s="404" t="s">
        <v>498</v>
      </c>
      <c r="F151" s="443" t="s">
        <v>927</v>
      </c>
      <c r="G151" s="309" t="s">
        <v>145</v>
      </c>
      <c r="H151" s="309" t="s">
        <v>74</v>
      </c>
      <c r="I151" s="303" t="s">
        <v>413</v>
      </c>
      <c r="J151" s="20">
        <v>200</v>
      </c>
      <c r="K151" s="11">
        <v>168.9</v>
      </c>
      <c r="L151" s="11">
        <v>168.8</v>
      </c>
      <c r="M151" s="11">
        <v>94.4</v>
      </c>
      <c r="N151" s="11">
        <v>130.19999999999999</v>
      </c>
      <c r="O151" s="11">
        <v>130.19999999999999</v>
      </c>
      <c r="P151" s="11">
        <v>130.19999999999999</v>
      </c>
    </row>
    <row r="152" spans="1:16" ht="86.25" customHeight="1">
      <c r="A152" s="218">
        <v>926</v>
      </c>
      <c r="B152" s="214" t="s">
        <v>339</v>
      </c>
      <c r="C152" s="405"/>
      <c r="D152" s="445"/>
      <c r="E152" s="405"/>
      <c r="F152" s="445"/>
      <c r="G152" s="309" t="s">
        <v>145</v>
      </c>
      <c r="H152" s="309" t="s">
        <v>74</v>
      </c>
      <c r="I152" s="303" t="s">
        <v>413</v>
      </c>
      <c r="J152" s="20">
        <v>800</v>
      </c>
      <c r="K152" s="11">
        <v>0</v>
      </c>
      <c r="L152" s="11">
        <v>0</v>
      </c>
      <c r="M152" s="11">
        <v>0.1</v>
      </c>
      <c r="N152" s="11">
        <v>0.1</v>
      </c>
      <c r="O152" s="11">
        <v>0.1</v>
      </c>
      <c r="P152" s="11">
        <v>0.1</v>
      </c>
    </row>
    <row r="153" spans="1:16" ht="177" customHeight="1">
      <c r="A153" s="2">
        <v>926</v>
      </c>
      <c r="B153" s="22" t="s">
        <v>426</v>
      </c>
      <c r="C153" s="241" t="s">
        <v>303</v>
      </c>
      <c r="D153" s="330" t="s">
        <v>917</v>
      </c>
      <c r="E153" s="43" t="s">
        <v>381</v>
      </c>
      <c r="F153" s="43" t="s">
        <v>918</v>
      </c>
      <c r="G153" s="4" t="s">
        <v>145</v>
      </c>
      <c r="H153" s="4" t="s">
        <v>46</v>
      </c>
      <c r="I153" s="20" t="s">
        <v>304</v>
      </c>
      <c r="J153" s="20" t="s">
        <v>79</v>
      </c>
      <c r="K153" s="11">
        <v>1989.8</v>
      </c>
      <c r="L153" s="11">
        <v>1989.8</v>
      </c>
      <c r="M153" s="11">
        <v>0</v>
      </c>
      <c r="N153" s="11">
        <v>0</v>
      </c>
      <c r="O153" s="11">
        <v>0</v>
      </c>
      <c r="P153" s="11">
        <v>0</v>
      </c>
    </row>
    <row r="154" spans="1:16" ht="177.75" customHeight="1">
      <c r="A154" s="2">
        <v>926</v>
      </c>
      <c r="B154" s="129" t="s">
        <v>447</v>
      </c>
      <c r="C154" s="121" t="s">
        <v>448</v>
      </c>
      <c r="D154" s="330" t="s">
        <v>917</v>
      </c>
      <c r="E154" s="43" t="s">
        <v>381</v>
      </c>
      <c r="F154" s="43" t="s">
        <v>918</v>
      </c>
      <c r="G154" s="4" t="s">
        <v>145</v>
      </c>
      <c r="H154" s="4" t="s">
        <v>46</v>
      </c>
      <c r="I154" s="20" t="s">
        <v>446</v>
      </c>
      <c r="J154" s="20" t="s">
        <v>79</v>
      </c>
      <c r="K154" s="11">
        <v>579.6</v>
      </c>
      <c r="L154" s="11">
        <v>579.5</v>
      </c>
      <c r="M154" s="11">
        <v>0</v>
      </c>
      <c r="N154" s="11">
        <v>0</v>
      </c>
      <c r="O154" s="11">
        <v>0</v>
      </c>
      <c r="P154" s="11">
        <v>0</v>
      </c>
    </row>
    <row r="155" spans="1:16" ht="177" customHeight="1">
      <c r="A155" s="189">
        <v>926</v>
      </c>
      <c r="B155" s="319" t="s">
        <v>919</v>
      </c>
      <c r="C155" s="328" t="s">
        <v>920</v>
      </c>
      <c r="D155" s="330" t="s">
        <v>917</v>
      </c>
      <c r="E155" s="43" t="s">
        <v>381</v>
      </c>
      <c r="F155" s="43" t="s">
        <v>918</v>
      </c>
      <c r="G155" s="190" t="s">
        <v>145</v>
      </c>
      <c r="H155" s="190" t="s">
        <v>46</v>
      </c>
      <c r="I155" s="20" t="s">
        <v>921</v>
      </c>
      <c r="J155" s="20" t="s">
        <v>79</v>
      </c>
      <c r="K155" s="11">
        <v>0</v>
      </c>
      <c r="L155" s="11">
        <v>0</v>
      </c>
      <c r="M155" s="11">
        <v>21422.1</v>
      </c>
      <c r="N155" s="11">
        <v>0</v>
      </c>
      <c r="O155" s="11">
        <v>0</v>
      </c>
      <c r="P155" s="11">
        <v>0</v>
      </c>
    </row>
    <row r="156" spans="1:16" ht="174.75" customHeight="1">
      <c r="A156" s="2">
        <v>926</v>
      </c>
      <c r="B156" s="1" t="s">
        <v>142</v>
      </c>
      <c r="C156" s="8" t="s">
        <v>387</v>
      </c>
      <c r="D156" s="330" t="s">
        <v>917</v>
      </c>
      <c r="E156" s="43" t="s">
        <v>381</v>
      </c>
      <c r="F156" s="43" t="s">
        <v>918</v>
      </c>
      <c r="G156" s="4" t="s">
        <v>145</v>
      </c>
      <c r="H156" s="4" t="s">
        <v>46</v>
      </c>
      <c r="I156" s="20" t="s">
        <v>102</v>
      </c>
      <c r="J156" s="20" t="s">
        <v>79</v>
      </c>
      <c r="K156" s="11">
        <v>397.6</v>
      </c>
      <c r="L156" s="11">
        <v>397.6</v>
      </c>
      <c r="M156" s="11">
        <v>113.6</v>
      </c>
      <c r="N156" s="11">
        <v>0</v>
      </c>
      <c r="O156" s="11">
        <v>0</v>
      </c>
      <c r="P156" s="11">
        <v>0</v>
      </c>
    </row>
    <row r="157" spans="1:16" ht="45" customHeight="1">
      <c r="A157" s="371" t="s">
        <v>455</v>
      </c>
      <c r="B157" s="372"/>
      <c r="C157" s="416" t="s">
        <v>456</v>
      </c>
      <c r="D157" s="417"/>
      <c r="E157" s="417"/>
      <c r="F157" s="417"/>
      <c r="G157" s="417"/>
      <c r="H157" s="417"/>
      <c r="I157" s="417"/>
      <c r="J157" s="418"/>
      <c r="K157" s="36">
        <f t="shared" ref="K157" si="27">SUM(K158:K160)</f>
        <v>4792.1000000000004</v>
      </c>
      <c r="L157" s="36">
        <f t="shared" ref="L157:P157" si="28">SUM(L158:L160)</f>
        <v>4765.5</v>
      </c>
      <c r="M157" s="36">
        <f t="shared" si="28"/>
        <v>0</v>
      </c>
      <c r="N157" s="36">
        <f t="shared" si="28"/>
        <v>0</v>
      </c>
      <c r="O157" s="36">
        <f t="shared" si="28"/>
        <v>0</v>
      </c>
      <c r="P157" s="36">
        <f t="shared" si="28"/>
        <v>0</v>
      </c>
    </row>
    <row r="158" spans="1:16" ht="145.5" customHeight="1">
      <c r="A158" s="123">
        <v>924</v>
      </c>
      <c r="B158" s="122" t="s">
        <v>454</v>
      </c>
      <c r="C158" s="121" t="s">
        <v>457</v>
      </c>
      <c r="D158" s="305" t="s">
        <v>865</v>
      </c>
      <c r="E158" s="173" t="s">
        <v>516</v>
      </c>
      <c r="F158" s="299" t="s">
        <v>866</v>
      </c>
      <c r="G158" s="21" t="s">
        <v>69</v>
      </c>
      <c r="H158" s="22" t="s">
        <v>81</v>
      </c>
      <c r="I158" s="21" t="s">
        <v>453</v>
      </c>
      <c r="J158" s="21" t="s">
        <v>50</v>
      </c>
      <c r="K158" s="35">
        <v>4404.1000000000004</v>
      </c>
      <c r="L158" s="35">
        <v>4404.1000000000004</v>
      </c>
      <c r="M158" s="35">
        <v>0</v>
      </c>
      <c r="N158" s="35">
        <v>0</v>
      </c>
      <c r="O158" s="35">
        <v>0</v>
      </c>
      <c r="P158" s="35">
        <v>0</v>
      </c>
    </row>
    <row r="159" spans="1:16" ht="148.5" customHeight="1">
      <c r="A159" s="101">
        <v>924</v>
      </c>
      <c r="B159" s="89" t="s">
        <v>598</v>
      </c>
      <c r="C159" s="90" t="s">
        <v>599</v>
      </c>
      <c r="D159" s="180" t="s">
        <v>867</v>
      </c>
      <c r="E159" s="261" t="s">
        <v>600</v>
      </c>
      <c r="F159" s="299" t="s">
        <v>868</v>
      </c>
      <c r="G159" s="89" t="s">
        <v>69</v>
      </c>
      <c r="H159" s="89" t="s">
        <v>81</v>
      </c>
      <c r="I159" s="89" t="s">
        <v>650</v>
      </c>
      <c r="J159" s="89" t="s">
        <v>510</v>
      </c>
      <c r="K159" s="35">
        <v>212</v>
      </c>
      <c r="L159" s="35">
        <v>211.7</v>
      </c>
      <c r="M159" s="35">
        <v>0</v>
      </c>
      <c r="N159" s="35">
        <v>0</v>
      </c>
      <c r="O159" s="35">
        <v>0</v>
      </c>
      <c r="P159" s="35">
        <v>0</v>
      </c>
    </row>
    <row r="160" spans="1:16" ht="133.5" customHeight="1">
      <c r="A160" s="101">
        <v>924</v>
      </c>
      <c r="B160" s="89" t="s">
        <v>182</v>
      </c>
      <c r="C160" s="90" t="s">
        <v>196</v>
      </c>
      <c r="D160" s="180" t="s">
        <v>869</v>
      </c>
      <c r="E160" s="261" t="s">
        <v>600</v>
      </c>
      <c r="F160" s="299" t="s">
        <v>870</v>
      </c>
      <c r="G160" s="89" t="s">
        <v>69</v>
      </c>
      <c r="H160" s="89" t="s">
        <v>81</v>
      </c>
      <c r="I160" s="89" t="s">
        <v>87</v>
      </c>
      <c r="J160" s="89" t="s">
        <v>510</v>
      </c>
      <c r="K160" s="35">
        <v>176</v>
      </c>
      <c r="L160" s="35">
        <v>149.69999999999999</v>
      </c>
      <c r="M160" s="35">
        <v>0</v>
      </c>
      <c r="N160" s="35">
        <v>0</v>
      </c>
      <c r="O160" s="35">
        <v>0</v>
      </c>
      <c r="P160" s="35">
        <v>0</v>
      </c>
    </row>
    <row r="161" spans="1:16" ht="27.75" customHeight="1">
      <c r="A161" s="371" t="s">
        <v>239</v>
      </c>
      <c r="B161" s="372"/>
      <c r="C161" s="416" t="s">
        <v>238</v>
      </c>
      <c r="D161" s="417"/>
      <c r="E161" s="417"/>
      <c r="F161" s="417"/>
      <c r="G161" s="417"/>
      <c r="H161" s="417"/>
      <c r="I161" s="417"/>
      <c r="J161" s="418"/>
      <c r="K161" s="36">
        <f t="shared" ref="K161:P161" si="29">SUM(K162)</f>
        <v>324</v>
      </c>
      <c r="L161" s="36">
        <f t="shared" si="29"/>
        <v>323.89999999999998</v>
      </c>
      <c r="M161" s="36">
        <f t="shared" si="29"/>
        <v>631.79999999999995</v>
      </c>
      <c r="N161" s="36">
        <f t="shared" si="29"/>
        <v>55</v>
      </c>
      <c r="O161" s="36">
        <f t="shared" si="29"/>
        <v>55</v>
      </c>
      <c r="P161" s="36">
        <f t="shared" si="29"/>
        <v>55</v>
      </c>
    </row>
    <row r="162" spans="1:16" ht="214.5" customHeight="1">
      <c r="A162" s="2">
        <v>902</v>
      </c>
      <c r="B162" s="4" t="s">
        <v>174</v>
      </c>
      <c r="C162" s="8" t="s">
        <v>172</v>
      </c>
      <c r="D162" s="273" t="s">
        <v>705</v>
      </c>
      <c r="E162" s="261" t="s">
        <v>571</v>
      </c>
      <c r="F162" s="261" t="s">
        <v>651</v>
      </c>
      <c r="G162" s="21" t="s">
        <v>74</v>
      </c>
      <c r="H162" s="22" t="s">
        <v>138</v>
      </c>
      <c r="I162" s="21" t="s">
        <v>97</v>
      </c>
      <c r="J162" s="21" t="s">
        <v>50</v>
      </c>
      <c r="K162" s="35">
        <v>324</v>
      </c>
      <c r="L162" s="35">
        <v>323.89999999999998</v>
      </c>
      <c r="M162" s="35">
        <v>631.79999999999995</v>
      </c>
      <c r="N162" s="35">
        <v>55</v>
      </c>
      <c r="O162" s="35">
        <v>55</v>
      </c>
      <c r="P162" s="35">
        <v>55</v>
      </c>
    </row>
    <row r="163" spans="1:16" ht="43.5" hidden="1" customHeight="1">
      <c r="A163" s="371" t="s">
        <v>240</v>
      </c>
      <c r="B163" s="372"/>
      <c r="C163" s="416" t="s">
        <v>407</v>
      </c>
      <c r="D163" s="417"/>
      <c r="E163" s="417"/>
      <c r="F163" s="417"/>
      <c r="G163" s="417"/>
      <c r="H163" s="417"/>
      <c r="I163" s="417"/>
      <c r="J163" s="418"/>
      <c r="K163" s="36">
        <f t="shared" ref="K163:P163" si="30">SUM(K164)</f>
        <v>0</v>
      </c>
      <c r="L163" s="36">
        <f t="shared" si="30"/>
        <v>0</v>
      </c>
      <c r="M163" s="36">
        <f t="shared" si="30"/>
        <v>0</v>
      </c>
      <c r="N163" s="36">
        <f t="shared" si="30"/>
        <v>0</v>
      </c>
      <c r="O163" s="36">
        <f t="shared" si="30"/>
        <v>0</v>
      </c>
      <c r="P163" s="36">
        <f t="shared" si="30"/>
        <v>0</v>
      </c>
    </row>
    <row r="164" spans="1:16" ht="174.75" hidden="1" customHeight="1">
      <c r="A164" s="2">
        <v>902</v>
      </c>
      <c r="B164" s="4" t="s">
        <v>171</v>
      </c>
      <c r="C164" s="8" t="s">
        <v>170</v>
      </c>
      <c r="D164" s="273" t="s">
        <v>706</v>
      </c>
      <c r="E164" s="227" t="s">
        <v>571</v>
      </c>
      <c r="F164" s="261" t="s">
        <v>651</v>
      </c>
      <c r="G164" s="21" t="s">
        <v>74</v>
      </c>
      <c r="H164" s="22" t="s">
        <v>138</v>
      </c>
      <c r="I164" s="21" t="s">
        <v>96</v>
      </c>
      <c r="J164" s="21" t="s">
        <v>50</v>
      </c>
      <c r="K164" s="35">
        <v>0</v>
      </c>
      <c r="L164" s="35">
        <v>0</v>
      </c>
      <c r="M164" s="35">
        <v>0</v>
      </c>
      <c r="N164" s="35">
        <v>0</v>
      </c>
      <c r="O164" s="35">
        <v>0</v>
      </c>
      <c r="P164" s="35">
        <v>0</v>
      </c>
    </row>
    <row r="165" spans="1:16" ht="24.75" customHeight="1">
      <c r="A165" s="371" t="s">
        <v>243</v>
      </c>
      <c r="B165" s="372"/>
      <c r="C165" s="416" t="s">
        <v>241</v>
      </c>
      <c r="D165" s="417"/>
      <c r="E165" s="417"/>
      <c r="F165" s="417"/>
      <c r="G165" s="417"/>
      <c r="H165" s="417"/>
      <c r="I165" s="417"/>
      <c r="J165" s="418"/>
      <c r="K165" s="36">
        <f t="shared" ref="K165" si="31">SUM(K166:K167)</f>
        <v>731.2</v>
      </c>
      <c r="L165" s="36">
        <f t="shared" ref="L165:P165" si="32">SUM(L166:L167)</f>
        <v>731.1</v>
      </c>
      <c r="M165" s="36">
        <f t="shared" si="32"/>
        <v>616.1</v>
      </c>
      <c r="N165" s="36">
        <f t="shared" si="32"/>
        <v>626</v>
      </c>
      <c r="O165" s="36">
        <f t="shared" si="32"/>
        <v>631</v>
      </c>
      <c r="P165" s="36">
        <f t="shared" si="32"/>
        <v>636</v>
      </c>
    </row>
    <row r="166" spans="1:16" ht="216.75" customHeight="1">
      <c r="A166" s="2">
        <v>902</v>
      </c>
      <c r="B166" s="4" t="s">
        <v>168</v>
      </c>
      <c r="C166" s="8" t="s">
        <v>386</v>
      </c>
      <c r="D166" s="197" t="s">
        <v>548</v>
      </c>
      <c r="E166" s="153" t="s">
        <v>499</v>
      </c>
      <c r="F166" s="261" t="s">
        <v>652</v>
      </c>
      <c r="G166" s="21" t="s">
        <v>46</v>
      </c>
      <c r="H166" s="22" t="s">
        <v>55</v>
      </c>
      <c r="I166" s="21" t="s">
        <v>99</v>
      </c>
      <c r="J166" s="21" t="s">
        <v>50</v>
      </c>
      <c r="K166" s="35">
        <v>218.1</v>
      </c>
      <c r="L166" s="35">
        <v>218.1</v>
      </c>
      <c r="M166" s="35">
        <v>100</v>
      </c>
      <c r="N166" s="35">
        <v>105</v>
      </c>
      <c r="O166" s="35">
        <v>110</v>
      </c>
      <c r="P166" s="35">
        <v>115</v>
      </c>
    </row>
    <row r="167" spans="1:16" ht="213.75" customHeight="1">
      <c r="A167" s="2">
        <v>902</v>
      </c>
      <c r="B167" s="4" t="s">
        <v>173</v>
      </c>
      <c r="C167" s="8" t="s">
        <v>390</v>
      </c>
      <c r="D167" s="197" t="s">
        <v>548</v>
      </c>
      <c r="E167" s="198" t="s">
        <v>499</v>
      </c>
      <c r="F167" s="261" t="s">
        <v>652</v>
      </c>
      <c r="G167" s="21" t="s">
        <v>74</v>
      </c>
      <c r="H167" s="22" t="s">
        <v>165</v>
      </c>
      <c r="I167" s="21" t="s">
        <v>98</v>
      </c>
      <c r="J167" s="21" t="s">
        <v>50</v>
      </c>
      <c r="K167" s="35">
        <v>513.1</v>
      </c>
      <c r="L167" s="35">
        <v>513</v>
      </c>
      <c r="M167" s="35">
        <v>516.1</v>
      </c>
      <c r="N167" s="35">
        <v>521</v>
      </c>
      <c r="O167" s="35">
        <v>521</v>
      </c>
      <c r="P167" s="35">
        <v>521</v>
      </c>
    </row>
    <row r="168" spans="1:16" ht="38.25" customHeight="1">
      <c r="A168" s="371" t="s">
        <v>242</v>
      </c>
      <c r="B168" s="372"/>
      <c r="C168" s="416" t="s">
        <v>408</v>
      </c>
      <c r="D168" s="417"/>
      <c r="E168" s="417"/>
      <c r="F168" s="417"/>
      <c r="G168" s="417"/>
      <c r="H168" s="417"/>
      <c r="I168" s="417"/>
      <c r="J168" s="418"/>
      <c r="K168" s="36">
        <f t="shared" ref="K168" si="33">SUM(K169:K170)</f>
        <v>2460</v>
      </c>
      <c r="L168" s="36">
        <f t="shared" ref="L168:P168" si="34">SUM(L169:L170)</f>
        <v>2460</v>
      </c>
      <c r="M168" s="36">
        <f t="shared" si="34"/>
        <v>2421.8000000000002</v>
      </c>
      <c r="N168" s="36">
        <f t="shared" si="34"/>
        <v>2620</v>
      </c>
      <c r="O168" s="36">
        <f t="shared" si="34"/>
        <v>2620</v>
      </c>
      <c r="P168" s="36">
        <f t="shared" si="34"/>
        <v>2620</v>
      </c>
    </row>
    <row r="169" spans="1:16" ht="106.5" customHeight="1">
      <c r="A169" s="212">
        <v>902</v>
      </c>
      <c r="B169" s="210" t="s">
        <v>166</v>
      </c>
      <c r="C169" s="404" t="s">
        <v>167</v>
      </c>
      <c r="D169" s="389" t="s">
        <v>568</v>
      </c>
      <c r="E169" s="391" t="s">
        <v>327</v>
      </c>
      <c r="F169" s="391" t="s">
        <v>631</v>
      </c>
      <c r="G169" s="21" t="s">
        <v>46</v>
      </c>
      <c r="H169" s="22" t="s">
        <v>55</v>
      </c>
      <c r="I169" s="21" t="s">
        <v>100</v>
      </c>
      <c r="J169" s="21" t="s">
        <v>79</v>
      </c>
      <c r="K169" s="35">
        <v>2240</v>
      </c>
      <c r="L169" s="35">
        <v>2240</v>
      </c>
      <c r="M169" s="35">
        <v>2280</v>
      </c>
      <c r="N169" s="35">
        <v>1860</v>
      </c>
      <c r="O169" s="35">
        <v>1860</v>
      </c>
      <c r="P169" s="35">
        <v>1860</v>
      </c>
    </row>
    <row r="170" spans="1:16" ht="106.5" customHeight="1">
      <c r="A170" s="212">
        <v>902</v>
      </c>
      <c r="B170" s="210" t="s">
        <v>166</v>
      </c>
      <c r="C170" s="405"/>
      <c r="D170" s="390"/>
      <c r="E170" s="392"/>
      <c r="F170" s="392"/>
      <c r="G170" s="21" t="s">
        <v>46</v>
      </c>
      <c r="H170" s="22" t="s">
        <v>55</v>
      </c>
      <c r="I170" s="21" t="s">
        <v>100</v>
      </c>
      <c r="J170" s="21" t="s">
        <v>50</v>
      </c>
      <c r="K170" s="35">
        <v>220</v>
      </c>
      <c r="L170" s="35">
        <v>220</v>
      </c>
      <c r="M170" s="35">
        <v>141.80000000000001</v>
      </c>
      <c r="N170" s="35">
        <v>760</v>
      </c>
      <c r="O170" s="35">
        <v>760</v>
      </c>
      <c r="P170" s="35">
        <v>760</v>
      </c>
    </row>
    <row r="171" spans="1:16" ht="35.25" customHeight="1">
      <c r="A171" s="371" t="s">
        <v>314</v>
      </c>
      <c r="B171" s="372"/>
      <c r="C171" s="416" t="s">
        <v>244</v>
      </c>
      <c r="D171" s="417"/>
      <c r="E171" s="417"/>
      <c r="F171" s="417"/>
      <c r="G171" s="417"/>
      <c r="H171" s="417"/>
      <c r="I171" s="417"/>
      <c r="J171" s="418"/>
      <c r="K171" s="333">
        <f t="shared" ref="K171:P171" si="35">SUM(K172:K189)</f>
        <v>320001.60000000003</v>
      </c>
      <c r="L171" s="333">
        <f t="shared" si="35"/>
        <v>251574.09999999998</v>
      </c>
      <c r="M171" s="333">
        <f t="shared" si="35"/>
        <v>221670.89999999997</v>
      </c>
      <c r="N171" s="333">
        <f t="shared" si="35"/>
        <v>169159.2</v>
      </c>
      <c r="O171" s="333">
        <f t="shared" si="35"/>
        <v>169461.3</v>
      </c>
      <c r="P171" s="333">
        <f t="shared" si="35"/>
        <v>170757</v>
      </c>
    </row>
    <row r="172" spans="1:16" ht="151.5" customHeight="1">
      <c r="A172" s="238">
        <v>924</v>
      </c>
      <c r="B172" s="22" t="s">
        <v>218</v>
      </c>
      <c r="C172" s="236" t="s">
        <v>313</v>
      </c>
      <c r="D172" s="181" t="s">
        <v>871</v>
      </c>
      <c r="E172" s="259" t="s">
        <v>601</v>
      </c>
      <c r="F172" s="298" t="s">
        <v>872</v>
      </c>
      <c r="G172" s="21" t="s">
        <v>183</v>
      </c>
      <c r="H172" s="22" t="s">
        <v>80</v>
      </c>
      <c r="I172" s="21" t="s">
        <v>653</v>
      </c>
      <c r="J172" s="21" t="s">
        <v>510</v>
      </c>
      <c r="K172" s="35">
        <v>3973.8</v>
      </c>
      <c r="L172" s="35">
        <v>3973.8</v>
      </c>
      <c r="M172" s="35">
        <v>0</v>
      </c>
      <c r="N172" s="35">
        <v>0</v>
      </c>
      <c r="O172" s="35">
        <v>0</v>
      </c>
      <c r="P172" s="35">
        <v>0</v>
      </c>
    </row>
    <row r="173" spans="1:16" ht="299.25" customHeight="1">
      <c r="A173" s="172">
        <v>924</v>
      </c>
      <c r="B173" s="22" t="s">
        <v>352</v>
      </c>
      <c r="C173" s="174" t="s">
        <v>511</v>
      </c>
      <c r="D173" s="181" t="s">
        <v>873</v>
      </c>
      <c r="E173" s="175" t="s">
        <v>514</v>
      </c>
      <c r="F173" s="73" t="s">
        <v>874</v>
      </c>
      <c r="G173" s="21" t="s">
        <v>183</v>
      </c>
      <c r="H173" s="22" t="s">
        <v>80</v>
      </c>
      <c r="I173" s="21" t="s">
        <v>654</v>
      </c>
      <c r="J173" s="21" t="s">
        <v>50</v>
      </c>
      <c r="K173" s="35">
        <v>76383.100000000006</v>
      </c>
      <c r="L173" s="35">
        <v>23200</v>
      </c>
      <c r="M173" s="35">
        <v>48580.1</v>
      </c>
      <c r="N173" s="35">
        <v>0</v>
      </c>
      <c r="O173" s="35">
        <v>0</v>
      </c>
      <c r="P173" s="35">
        <v>0</v>
      </c>
    </row>
    <row r="174" spans="1:16" ht="59.25" customHeight="1">
      <c r="A174" s="353">
        <v>924</v>
      </c>
      <c r="B174" s="354" t="s">
        <v>353</v>
      </c>
      <c r="C174" s="404" t="s">
        <v>375</v>
      </c>
      <c r="D174" s="409" t="s">
        <v>875</v>
      </c>
      <c r="E174" s="430" t="s">
        <v>515</v>
      </c>
      <c r="F174" s="483" t="s">
        <v>876</v>
      </c>
      <c r="G174" s="21" t="s">
        <v>183</v>
      </c>
      <c r="H174" s="22" t="s">
        <v>80</v>
      </c>
      <c r="I174" s="21" t="s">
        <v>355</v>
      </c>
      <c r="J174" s="21" t="s">
        <v>50</v>
      </c>
      <c r="K174" s="35">
        <v>235.9</v>
      </c>
      <c r="L174" s="35">
        <v>235.8</v>
      </c>
      <c r="M174" s="35">
        <v>0</v>
      </c>
      <c r="N174" s="35">
        <v>0</v>
      </c>
      <c r="O174" s="35">
        <v>0</v>
      </c>
      <c r="P174" s="35">
        <v>0</v>
      </c>
    </row>
    <row r="175" spans="1:16" ht="94.5" customHeight="1">
      <c r="A175" s="353">
        <v>924</v>
      </c>
      <c r="B175" s="354" t="s">
        <v>353</v>
      </c>
      <c r="C175" s="405"/>
      <c r="D175" s="410"/>
      <c r="E175" s="431"/>
      <c r="F175" s="484"/>
      <c r="G175" s="21" t="s">
        <v>183</v>
      </c>
      <c r="H175" s="22" t="s">
        <v>69</v>
      </c>
      <c r="I175" s="21" t="s">
        <v>354</v>
      </c>
      <c r="J175" s="21" t="s">
        <v>50</v>
      </c>
      <c r="K175" s="35">
        <v>17990</v>
      </c>
      <c r="L175" s="35">
        <v>3598</v>
      </c>
      <c r="M175" s="35">
        <v>14392</v>
      </c>
      <c r="N175" s="35">
        <v>0</v>
      </c>
      <c r="O175" s="35">
        <v>0</v>
      </c>
      <c r="P175" s="35">
        <v>0</v>
      </c>
    </row>
    <row r="176" spans="1:16" ht="150.75" customHeight="1">
      <c r="A176" s="94">
        <v>924</v>
      </c>
      <c r="B176" s="99" t="s">
        <v>557</v>
      </c>
      <c r="C176" s="217" t="s">
        <v>556</v>
      </c>
      <c r="D176" s="181" t="s">
        <v>877</v>
      </c>
      <c r="E176" s="217" t="s">
        <v>515</v>
      </c>
      <c r="F176" s="73" t="s">
        <v>878</v>
      </c>
      <c r="G176" s="21" t="s">
        <v>183</v>
      </c>
      <c r="H176" s="22" t="s">
        <v>69</v>
      </c>
      <c r="I176" s="21" t="s">
        <v>555</v>
      </c>
      <c r="J176" s="21" t="s">
        <v>50</v>
      </c>
      <c r="K176" s="35">
        <v>42352.9</v>
      </c>
      <c r="L176" s="35">
        <v>42352.9</v>
      </c>
      <c r="M176" s="35">
        <v>0</v>
      </c>
      <c r="N176" s="35">
        <v>0</v>
      </c>
      <c r="O176" s="35">
        <v>0</v>
      </c>
      <c r="P176" s="35">
        <v>0</v>
      </c>
    </row>
    <row r="177" spans="1:16" ht="151.5" customHeight="1">
      <c r="A177" s="65">
        <v>924</v>
      </c>
      <c r="B177" s="21" t="s">
        <v>799</v>
      </c>
      <c r="C177" s="236" t="s">
        <v>440</v>
      </c>
      <c r="D177" s="202" t="s">
        <v>882</v>
      </c>
      <c r="E177" s="258" t="s">
        <v>608</v>
      </c>
      <c r="F177" s="73" t="s">
        <v>881</v>
      </c>
      <c r="G177" s="21" t="s">
        <v>183</v>
      </c>
      <c r="H177" s="21" t="s">
        <v>69</v>
      </c>
      <c r="I177" s="21" t="s">
        <v>879</v>
      </c>
      <c r="J177" s="21" t="s">
        <v>510</v>
      </c>
      <c r="K177" s="35">
        <v>19200</v>
      </c>
      <c r="L177" s="35">
        <v>18798</v>
      </c>
      <c r="M177" s="35">
        <v>0</v>
      </c>
      <c r="N177" s="35">
        <v>0</v>
      </c>
      <c r="O177" s="35">
        <v>0</v>
      </c>
      <c r="P177" s="35">
        <v>0</v>
      </c>
    </row>
    <row r="178" spans="1:16" ht="152.25" customHeight="1">
      <c r="A178" s="65">
        <v>924</v>
      </c>
      <c r="B178" s="21" t="s">
        <v>602</v>
      </c>
      <c r="C178" s="236" t="s">
        <v>603</v>
      </c>
      <c r="D178" s="202" t="s">
        <v>880</v>
      </c>
      <c r="E178" s="258" t="s">
        <v>604</v>
      </c>
      <c r="F178" s="73" t="s">
        <v>881</v>
      </c>
      <c r="G178" s="21" t="s">
        <v>183</v>
      </c>
      <c r="H178" s="21" t="s">
        <v>69</v>
      </c>
      <c r="I178" s="21" t="s">
        <v>655</v>
      </c>
      <c r="J178" s="21" t="s">
        <v>510</v>
      </c>
      <c r="K178" s="35">
        <v>204</v>
      </c>
      <c r="L178" s="35">
        <v>204</v>
      </c>
      <c r="M178" s="35">
        <v>0</v>
      </c>
      <c r="N178" s="35">
        <v>0</v>
      </c>
      <c r="O178" s="35">
        <v>0</v>
      </c>
      <c r="P178" s="35">
        <v>0</v>
      </c>
    </row>
    <row r="179" spans="1:16" ht="211.5" customHeight="1">
      <c r="A179" s="65">
        <v>924</v>
      </c>
      <c r="B179" s="21" t="s">
        <v>605</v>
      </c>
      <c r="C179" s="236" t="s">
        <v>606</v>
      </c>
      <c r="D179" s="202" t="s">
        <v>883</v>
      </c>
      <c r="E179" s="258" t="s">
        <v>607</v>
      </c>
      <c r="F179" s="73" t="s">
        <v>884</v>
      </c>
      <c r="G179" s="21" t="s">
        <v>183</v>
      </c>
      <c r="H179" s="21" t="s">
        <v>69</v>
      </c>
      <c r="I179" s="21" t="s">
        <v>656</v>
      </c>
      <c r="J179" s="21" t="s">
        <v>510</v>
      </c>
      <c r="K179" s="35">
        <v>14772.3</v>
      </c>
      <c r="L179" s="35">
        <v>14322.1</v>
      </c>
      <c r="M179" s="35">
        <v>0</v>
      </c>
      <c r="N179" s="35">
        <v>0</v>
      </c>
      <c r="O179" s="35">
        <v>0</v>
      </c>
      <c r="P179" s="35">
        <v>0</v>
      </c>
    </row>
    <row r="180" spans="1:16" ht="105" customHeight="1">
      <c r="A180" s="420">
        <v>929</v>
      </c>
      <c r="B180" s="422" t="s">
        <v>339</v>
      </c>
      <c r="C180" s="404" t="s">
        <v>372</v>
      </c>
      <c r="D180" s="443" t="s">
        <v>931</v>
      </c>
      <c r="E180" s="430" t="s">
        <v>491</v>
      </c>
      <c r="F180" s="483" t="s">
        <v>932</v>
      </c>
      <c r="G180" s="21" t="s">
        <v>183</v>
      </c>
      <c r="H180" s="21" t="s">
        <v>138</v>
      </c>
      <c r="I180" s="4" t="s">
        <v>427</v>
      </c>
      <c r="J180" s="115" t="s">
        <v>50</v>
      </c>
      <c r="K180" s="35">
        <v>357.3</v>
      </c>
      <c r="L180" s="35">
        <v>357.3</v>
      </c>
      <c r="M180" s="35">
        <v>335.7</v>
      </c>
      <c r="N180" s="35">
        <v>357.3</v>
      </c>
      <c r="O180" s="35">
        <v>317.3</v>
      </c>
      <c r="P180" s="35">
        <v>317.3</v>
      </c>
    </row>
    <row r="181" spans="1:16" ht="124.5" customHeight="1">
      <c r="A181" s="461"/>
      <c r="B181" s="427"/>
      <c r="C181" s="405"/>
      <c r="D181" s="445"/>
      <c r="E181" s="431"/>
      <c r="F181" s="484"/>
      <c r="G181" s="21" t="s">
        <v>183</v>
      </c>
      <c r="H181" s="21" t="s">
        <v>138</v>
      </c>
      <c r="I181" s="115" t="s">
        <v>427</v>
      </c>
      <c r="J181" s="115" t="s">
        <v>51</v>
      </c>
      <c r="K181" s="35">
        <v>3.5</v>
      </c>
      <c r="L181" s="35">
        <v>3.4</v>
      </c>
      <c r="M181" s="35">
        <v>9.6999999999999993</v>
      </c>
      <c r="N181" s="35">
        <v>3.5</v>
      </c>
      <c r="O181" s="35">
        <v>3.5</v>
      </c>
      <c r="P181" s="35">
        <v>3.5</v>
      </c>
    </row>
    <row r="182" spans="1:16" ht="107.25" customHeight="1">
      <c r="A182" s="420">
        <v>929</v>
      </c>
      <c r="B182" s="402" t="s">
        <v>140</v>
      </c>
      <c r="C182" s="428" t="s">
        <v>143</v>
      </c>
      <c r="D182" s="443" t="s">
        <v>933</v>
      </c>
      <c r="E182" s="430" t="s">
        <v>491</v>
      </c>
      <c r="F182" s="483" t="s">
        <v>932</v>
      </c>
      <c r="G182" s="21" t="s">
        <v>183</v>
      </c>
      <c r="H182" s="21" t="s">
        <v>69</v>
      </c>
      <c r="I182" s="4" t="s">
        <v>95</v>
      </c>
      <c r="J182" s="93" t="s">
        <v>79</v>
      </c>
      <c r="K182" s="35">
        <v>87937.2</v>
      </c>
      <c r="L182" s="35">
        <v>87937.2</v>
      </c>
      <c r="M182" s="35">
        <v>99076.2</v>
      </c>
      <c r="N182" s="35">
        <v>109783.3</v>
      </c>
      <c r="O182" s="35">
        <v>110431.6</v>
      </c>
      <c r="P182" s="35">
        <v>111500.9</v>
      </c>
    </row>
    <row r="183" spans="1:16" ht="123" customHeight="1">
      <c r="A183" s="461"/>
      <c r="B183" s="403"/>
      <c r="C183" s="429"/>
      <c r="D183" s="445"/>
      <c r="E183" s="431"/>
      <c r="F183" s="484"/>
      <c r="G183" s="21" t="s">
        <v>183</v>
      </c>
      <c r="H183" s="21" t="s">
        <v>80</v>
      </c>
      <c r="I183" s="21" t="s">
        <v>94</v>
      </c>
      <c r="J183" s="21" t="s">
        <v>79</v>
      </c>
      <c r="K183" s="35">
        <v>50681.2</v>
      </c>
      <c r="L183" s="35">
        <v>50681.2</v>
      </c>
      <c r="M183" s="35">
        <v>52683</v>
      </c>
      <c r="N183" s="35">
        <v>56025.1</v>
      </c>
      <c r="O183" s="35">
        <v>56915.1</v>
      </c>
      <c r="P183" s="35">
        <v>57141.5</v>
      </c>
    </row>
    <row r="184" spans="1:16" ht="224.25" customHeight="1">
      <c r="A184" s="72">
        <v>929</v>
      </c>
      <c r="B184" s="340" t="s">
        <v>971</v>
      </c>
      <c r="C184" s="315" t="s">
        <v>930</v>
      </c>
      <c r="D184" s="322" t="s">
        <v>935</v>
      </c>
      <c r="E184" s="149" t="s">
        <v>491</v>
      </c>
      <c r="F184" s="149" t="s">
        <v>936</v>
      </c>
      <c r="G184" s="21" t="s">
        <v>183</v>
      </c>
      <c r="H184" s="21" t="s">
        <v>69</v>
      </c>
      <c r="I184" s="343" t="s">
        <v>970</v>
      </c>
      <c r="J184" s="4" t="s">
        <v>79</v>
      </c>
      <c r="K184" s="35">
        <v>0</v>
      </c>
      <c r="L184" s="35">
        <v>0</v>
      </c>
      <c r="M184" s="35">
        <v>3665.8</v>
      </c>
      <c r="N184" s="35">
        <v>0</v>
      </c>
      <c r="O184" s="35">
        <v>0</v>
      </c>
      <c r="P184" s="35">
        <v>0</v>
      </c>
    </row>
    <row r="185" spans="1:16" ht="227.25" customHeight="1">
      <c r="A185" s="72">
        <v>929</v>
      </c>
      <c r="B185" s="21" t="s">
        <v>299</v>
      </c>
      <c r="C185" s="75" t="s">
        <v>300</v>
      </c>
      <c r="D185" s="322" t="s">
        <v>935</v>
      </c>
      <c r="E185" s="149" t="s">
        <v>491</v>
      </c>
      <c r="F185" s="149" t="s">
        <v>936</v>
      </c>
      <c r="G185" s="21" t="s">
        <v>183</v>
      </c>
      <c r="H185" s="21" t="s">
        <v>80</v>
      </c>
      <c r="I185" s="4" t="s">
        <v>301</v>
      </c>
      <c r="J185" s="4" t="s">
        <v>79</v>
      </c>
      <c r="K185" s="35">
        <v>987.3</v>
      </c>
      <c r="L185" s="35">
        <v>987.3</v>
      </c>
      <c r="M185" s="35">
        <v>0</v>
      </c>
      <c r="N185" s="35">
        <v>0</v>
      </c>
      <c r="O185" s="35">
        <v>0</v>
      </c>
      <c r="P185" s="35">
        <v>0</v>
      </c>
    </row>
    <row r="186" spans="1:16" ht="231.75" customHeight="1">
      <c r="A186" s="208">
        <v>929</v>
      </c>
      <c r="B186" s="21" t="s">
        <v>356</v>
      </c>
      <c r="C186" s="10" t="s">
        <v>379</v>
      </c>
      <c r="D186" s="322" t="s">
        <v>935</v>
      </c>
      <c r="E186" s="149" t="s">
        <v>491</v>
      </c>
      <c r="F186" s="149" t="s">
        <v>936</v>
      </c>
      <c r="G186" s="21" t="s">
        <v>183</v>
      </c>
      <c r="H186" s="21" t="s">
        <v>69</v>
      </c>
      <c r="I186" s="21" t="s">
        <v>357</v>
      </c>
      <c r="J186" s="21" t="s">
        <v>79</v>
      </c>
      <c r="K186" s="35">
        <v>1142.3</v>
      </c>
      <c r="L186" s="35">
        <v>1142.3</v>
      </c>
      <c r="M186" s="35">
        <v>1134.5999999999999</v>
      </c>
      <c r="N186" s="35">
        <v>1196.2</v>
      </c>
      <c r="O186" s="35">
        <v>0</v>
      </c>
      <c r="P186" s="35">
        <v>0</v>
      </c>
    </row>
    <row r="187" spans="1:16" ht="234" customHeight="1">
      <c r="A187" s="212">
        <v>929</v>
      </c>
      <c r="B187" s="320" t="s">
        <v>799</v>
      </c>
      <c r="C187" s="240" t="s">
        <v>440</v>
      </c>
      <c r="D187" s="322" t="s">
        <v>935</v>
      </c>
      <c r="E187" s="149" t="s">
        <v>491</v>
      </c>
      <c r="F187" s="149" t="s">
        <v>936</v>
      </c>
      <c r="G187" s="21" t="s">
        <v>183</v>
      </c>
      <c r="H187" s="21" t="s">
        <v>69</v>
      </c>
      <c r="I187" s="21" t="s">
        <v>879</v>
      </c>
      <c r="J187" s="21" t="s">
        <v>79</v>
      </c>
      <c r="K187" s="35">
        <v>1500</v>
      </c>
      <c r="L187" s="35">
        <v>1500</v>
      </c>
      <c r="M187" s="35">
        <v>0</v>
      </c>
      <c r="N187" s="35">
        <v>0</v>
      </c>
      <c r="O187" s="35">
        <v>0</v>
      </c>
      <c r="P187" s="35">
        <v>0</v>
      </c>
    </row>
    <row r="188" spans="1:16" ht="226.5" customHeight="1">
      <c r="A188" s="212">
        <v>929</v>
      </c>
      <c r="B188" s="233" t="s">
        <v>578</v>
      </c>
      <c r="C188" s="240" t="s">
        <v>579</v>
      </c>
      <c r="D188" s="322" t="s">
        <v>935</v>
      </c>
      <c r="E188" s="149" t="s">
        <v>491</v>
      </c>
      <c r="F188" s="149" t="s">
        <v>936</v>
      </c>
      <c r="G188" s="21" t="s">
        <v>183</v>
      </c>
      <c r="H188" s="21" t="s">
        <v>69</v>
      </c>
      <c r="I188" s="21" t="s">
        <v>577</v>
      </c>
      <c r="J188" s="21" t="s">
        <v>79</v>
      </c>
      <c r="K188" s="35">
        <v>743.4</v>
      </c>
      <c r="L188" s="35">
        <v>743.4</v>
      </c>
      <c r="M188" s="35">
        <v>0</v>
      </c>
      <c r="N188" s="35">
        <v>0</v>
      </c>
      <c r="O188" s="35">
        <v>0</v>
      </c>
      <c r="P188" s="35">
        <v>0</v>
      </c>
    </row>
    <row r="189" spans="1:16" ht="231" customHeight="1">
      <c r="A189" s="208">
        <v>929</v>
      </c>
      <c r="B189" s="21" t="s">
        <v>321</v>
      </c>
      <c r="C189" s="10" t="s">
        <v>323</v>
      </c>
      <c r="D189" s="322" t="s">
        <v>935</v>
      </c>
      <c r="E189" s="149" t="s">
        <v>491</v>
      </c>
      <c r="F189" s="149" t="s">
        <v>936</v>
      </c>
      <c r="G189" s="21" t="s">
        <v>183</v>
      </c>
      <c r="H189" s="21" t="s">
        <v>69</v>
      </c>
      <c r="I189" s="21" t="s">
        <v>322</v>
      </c>
      <c r="J189" s="21" t="s">
        <v>79</v>
      </c>
      <c r="K189" s="35">
        <v>1537.4</v>
      </c>
      <c r="L189" s="35">
        <v>1537.4</v>
      </c>
      <c r="M189" s="35">
        <v>1793.8</v>
      </c>
      <c r="N189" s="35">
        <v>1793.8</v>
      </c>
      <c r="O189" s="35">
        <v>1793.8</v>
      </c>
      <c r="P189" s="35">
        <v>1793.8</v>
      </c>
    </row>
    <row r="190" spans="1:16" ht="26.25" customHeight="1">
      <c r="A190" s="371" t="s">
        <v>246</v>
      </c>
      <c r="B190" s="372"/>
      <c r="C190" s="486" t="s">
        <v>245</v>
      </c>
      <c r="D190" s="486"/>
      <c r="E190" s="486"/>
      <c r="F190" s="486"/>
      <c r="G190" s="486"/>
      <c r="H190" s="486"/>
      <c r="I190" s="486"/>
      <c r="J190" s="486"/>
      <c r="K190" s="333">
        <f t="shared" ref="K190" si="36">SUM(K191:K192)</f>
        <v>5793.2</v>
      </c>
      <c r="L190" s="333">
        <f t="shared" ref="L190:P190" si="37">SUM(L191:L192)</f>
        <v>5793</v>
      </c>
      <c r="M190" s="333">
        <f t="shared" si="37"/>
        <v>5639.8</v>
      </c>
      <c r="N190" s="333">
        <f t="shared" si="37"/>
        <v>5367</v>
      </c>
      <c r="O190" s="333">
        <f t="shared" si="37"/>
        <v>5400</v>
      </c>
      <c r="P190" s="333">
        <f t="shared" si="37"/>
        <v>5400</v>
      </c>
    </row>
    <row r="191" spans="1:16" ht="226.5" customHeight="1">
      <c r="A191" s="72">
        <v>929</v>
      </c>
      <c r="B191" s="81" t="s">
        <v>219</v>
      </c>
      <c r="C191" s="80" t="s">
        <v>220</v>
      </c>
      <c r="D191" s="322" t="s">
        <v>935</v>
      </c>
      <c r="E191" s="149" t="s">
        <v>491</v>
      </c>
      <c r="F191" s="149" t="s">
        <v>936</v>
      </c>
      <c r="G191" s="21" t="s">
        <v>183</v>
      </c>
      <c r="H191" s="21" t="s">
        <v>69</v>
      </c>
      <c r="I191" s="21" t="s">
        <v>539</v>
      </c>
      <c r="J191" s="21" t="s">
        <v>50</v>
      </c>
      <c r="K191" s="95">
        <v>2300</v>
      </c>
      <c r="L191" s="95">
        <v>2299.8000000000002</v>
      </c>
      <c r="M191" s="95">
        <v>2267.8000000000002</v>
      </c>
      <c r="N191" s="95">
        <v>2500</v>
      </c>
      <c r="O191" s="95">
        <v>2500</v>
      </c>
      <c r="P191" s="95">
        <v>2500</v>
      </c>
    </row>
    <row r="192" spans="1:16" ht="229.5" customHeight="1">
      <c r="A192" s="72">
        <v>929</v>
      </c>
      <c r="B192" s="81" t="s">
        <v>221</v>
      </c>
      <c r="C192" s="80" t="s">
        <v>0</v>
      </c>
      <c r="D192" s="322" t="s">
        <v>935</v>
      </c>
      <c r="E192" s="149" t="s">
        <v>491</v>
      </c>
      <c r="F192" s="149" t="s">
        <v>936</v>
      </c>
      <c r="G192" s="21" t="s">
        <v>183</v>
      </c>
      <c r="H192" s="21" t="s">
        <v>80</v>
      </c>
      <c r="I192" s="21" t="s">
        <v>93</v>
      </c>
      <c r="J192" s="21" t="s">
        <v>50</v>
      </c>
      <c r="K192" s="95">
        <v>3493.2</v>
      </c>
      <c r="L192" s="95">
        <v>3493.2</v>
      </c>
      <c r="M192" s="95">
        <v>3372</v>
      </c>
      <c r="N192" s="95">
        <v>2867</v>
      </c>
      <c r="O192" s="95">
        <v>2900</v>
      </c>
      <c r="P192" s="95">
        <v>2900</v>
      </c>
    </row>
    <row r="193" spans="1:16" ht="21.75" customHeight="1">
      <c r="A193" s="371" t="s">
        <v>247</v>
      </c>
      <c r="B193" s="372"/>
      <c r="C193" s="416" t="s">
        <v>409</v>
      </c>
      <c r="D193" s="417"/>
      <c r="E193" s="417"/>
      <c r="F193" s="417"/>
      <c r="G193" s="417"/>
      <c r="H193" s="417"/>
      <c r="I193" s="417"/>
      <c r="J193" s="418"/>
      <c r="K193" s="333">
        <f t="shared" ref="K193" si="38">SUM(K194:K202)</f>
        <v>15246.1</v>
      </c>
      <c r="L193" s="333">
        <f t="shared" ref="L193:P193" si="39">SUM(L194:L202)</f>
        <v>15245.9</v>
      </c>
      <c r="M193" s="333">
        <f t="shared" si="39"/>
        <v>69200.600000000006</v>
      </c>
      <c r="N193" s="333">
        <f t="shared" si="39"/>
        <v>47257.9</v>
      </c>
      <c r="O193" s="333">
        <f t="shared" si="39"/>
        <v>13644.6</v>
      </c>
      <c r="P193" s="333">
        <f t="shared" si="39"/>
        <v>13954.6</v>
      </c>
    </row>
    <row r="194" spans="1:16" ht="147" customHeight="1">
      <c r="A194" s="105">
        <v>902</v>
      </c>
      <c r="B194" s="105">
        <v>10860</v>
      </c>
      <c r="C194" s="110" t="s">
        <v>429</v>
      </c>
      <c r="D194" s="130" t="s">
        <v>707</v>
      </c>
      <c r="E194" s="149" t="s">
        <v>540</v>
      </c>
      <c r="F194" s="149" t="s">
        <v>657</v>
      </c>
      <c r="G194" s="21" t="s">
        <v>137</v>
      </c>
      <c r="H194" s="22" t="s">
        <v>137</v>
      </c>
      <c r="I194" s="122" t="s">
        <v>441</v>
      </c>
      <c r="J194" s="21" t="s">
        <v>50</v>
      </c>
      <c r="K194" s="35">
        <v>40.200000000000003</v>
      </c>
      <c r="L194" s="35">
        <v>40.1</v>
      </c>
      <c r="M194" s="35">
        <v>57.7</v>
      </c>
      <c r="N194" s="35">
        <v>60</v>
      </c>
      <c r="O194" s="35">
        <v>60</v>
      </c>
      <c r="P194" s="35">
        <v>60</v>
      </c>
    </row>
    <row r="195" spans="1:16" ht="150.75" customHeight="1">
      <c r="A195" s="208">
        <v>924</v>
      </c>
      <c r="B195" s="237" t="s">
        <v>140</v>
      </c>
      <c r="C195" s="10" t="s">
        <v>143</v>
      </c>
      <c r="D195" s="130" t="s">
        <v>885</v>
      </c>
      <c r="E195" s="149" t="s">
        <v>658</v>
      </c>
      <c r="F195" s="149" t="s">
        <v>886</v>
      </c>
      <c r="G195" s="21" t="s">
        <v>137</v>
      </c>
      <c r="H195" s="22" t="s">
        <v>137</v>
      </c>
      <c r="I195" s="260" t="s">
        <v>91</v>
      </c>
      <c r="J195" s="21" t="s">
        <v>50</v>
      </c>
      <c r="K195" s="11">
        <v>592</v>
      </c>
      <c r="L195" s="11">
        <v>592</v>
      </c>
      <c r="M195" s="11">
        <v>0</v>
      </c>
      <c r="N195" s="11">
        <v>0</v>
      </c>
      <c r="O195" s="11">
        <v>0</v>
      </c>
      <c r="P195" s="11">
        <v>0</v>
      </c>
    </row>
    <row r="196" spans="1:16" ht="145.5" customHeight="1">
      <c r="A196" s="208">
        <v>924</v>
      </c>
      <c r="B196" s="237" t="s">
        <v>353</v>
      </c>
      <c r="C196" s="10" t="s">
        <v>610</v>
      </c>
      <c r="D196" s="130" t="s">
        <v>887</v>
      </c>
      <c r="E196" s="149" t="s">
        <v>609</v>
      </c>
      <c r="F196" s="149" t="s">
        <v>726</v>
      </c>
      <c r="G196" s="21" t="s">
        <v>137</v>
      </c>
      <c r="H196" s="22" t="s">
        <v>137</v>
      </c>
      <c r="I196" s="260" t="s">
        <v>659</v>
      </c>
      <c r="J196" s="21" t="s">
        <v>510</v>
      </c>
      <c r="K196" s="11">
        <v>818</v>
      </c>
      <c r="L196" s="11">
        <v>818</v>
      </c>
      <c r="M196" s="11">
        <v>256.7</v>
      </c>
      <c r="N196" s="11">
        <v>0</v>
      </c>
      <c r="O196" s="11">
        <v>0</v>
      </c>
      <c r="P196" s="11">
        <v>0</v>
      </c>
    </row>
    <row r="197" spans="1:16" ht="167.25" customHeight="1">
      <c r="A197" s="208">
        <v>924</v>
      </c>
      <c r="B197" s="237" t="s">
        <v>218</v>
      </c>
      <c r="C197" s="10" t="s">
        <v>313</v>
      </c>
      <c r="D197" s="130" t="s">
        <v>888</v>
      </c>
      <c r="E197" s="149" t="s">
        <v>609</v>
      </c>
      <c r="F197" s="149" t="s">
        <v>889</v>
      </c>
      <c r="G197" s="21" t="s">
        <v>137</v>
      </c>
      <c r="H197" s="22" t="s">
        <v>137</v>
      </c>
      <c r="I197" s="260" t="s">
        <v>660</v>
      </c>
      <c r="J197" s="21" t="s">
        <v>510</v>
      </c>
      <c r="K197" s="11">
        <v>0</v>
      </c>
      <c r="L197" s="11">
        <v>0</v>
      </c>
      <c r="M197" s="11">
        <v>0.1</v>
      </c>
      <c r="N197" s="11">
        <v>33157.9</v>
      </c>
      <c r="O197" s="11">
        <v>0</v>
      </c>
      <c r="P197" s="11">
        <v>0</v>
      </c>
    </row>
    <row r="198" spans="1:16" ht="147" customHeight="1">
      <c r="A198" s="208">
        <v>924</v>
      </c>
      <c r="B198" s="307" t="s">
        <v>799</v>
      </c>
      <c r="C198" s="10" t="s">
        <v>440</v>
      </c>
      <c r="D198" s="130" t="s">
        <v>888</v>
      </c>
      <c r="E198" s="149" t="s">
        <v>609</v>
      </c>
      <c r="F198" s="149" t="s">
        <v>889</v>
      </c>
      <c r="G198" s="21" t="s">
        <v>137</v>
      </c>
      <c r="H198" s="22" t="s">
        <v>137</v>
      </c>
      <c r="I198" s="307" t="s">
        <v>890</v>
      </c>
      <c r="J198" s="21" t="s">
        <v>510</v>
      </c>
      <c r="K198" s="11">
        <v>0</v>
      </c>
      <c r="L198" s="11">
        <v>0</v>
      </c>
      <c r="M198" s="11">
        <v>56842.1</v>
      </c>
      <c r="N198" s="11">
        <v>0</v>
      </c>
      <c r="O198" s="11">
        <v>0</v>
      </c>
      <c r="P198" s="11">
        <v>0</v>
      </c>
    </row>
    <row r="199" spans="1:16" ht="230.25" customHeight="1">
      <c r="A199" s="2">
        <v>934</v>
      </c>
      <c r="B199" s="4" t="s">
        <v>140</v>
      </c>
      <c r="C199" s="10" t="s">
        <v>143</v>
      </c>
      <c r="D199" s="338" t="s">
        <v>938</v>
      </c>
      <c r="E199" s="158" t="s">
        <v>490</v>
      </c>
      <c r="F199" s="158" t="s">
        <v>939</v>
      </c>
      <c r="G199" s="12" t="s">
        <v>137</v>
      </c>
      <c r="H199" s="12" t="s">
        <v>137</v>
      </c>
      <c r="I199" s="23" t="s">
        <v>91</v>
      </c>
      <c r="J199" s="24">
        <v>600</v>
      </c>
      <c r="K199" s="19">
        <v>11474.3</v>
      </c>
      <c r="L199" s="19">
        <v>11474.3</v>
      </c>
      <c r="M199" s="19">
        <v>11048.6</v>
      </c>
      <c r="N199" s="35">
        <v>12824.4</v>
      </c>
      <c r="O199" s="35">
        <v>12369</v>
      </c>
      <c r="P199" s="35">
        <v>12679</v>
      </c>
    </row>
    <row r="200" spans="1:16" ht="223.5" customHeight="1">
      <c r="A200" s="2">
        <v>934</v>
      </c>
      <c r="B200" s="4" t="s">
        <v>223</v>
      </c>
      <c r="C200" s="8" t="s">
        <v>224</v>
      </c>
      <c r="D200" s="15" t="s">
        <v>938</v>
      </c>
      <c r="E200" s="188" t="s">
        <v>490</v>
      </c>
      <c r="F200" s="263" t="s">
        <v>939</v>
      </c>
      <c r="G200" s="12" t="s">
        <v>137</v>
      </c>
      <c r="H200" s="12" t="s">
        <v>137</v>
      </c>
      <c r="I200" s="23" t="s">
        <v>89</v>
      </c>
      <c r="J200" s="24">
        <v>600</v>
      </c>
      <c r="K200" s="19">
        <v>2200</v>
      </c>
      <c r="L200" s="19">
        <v>2200</v>
      </c>
      <c r="M200" s="19">
        <v>960.8</v>
      </c>
      <c r="N200" s="35">
        <v>1134</v>
      </c>
      <c r="O200" s="35">
        <v>1134</v>
      </c>
      <c r="P200" s="35">
        <v>1134</v>
      </c>
    </row>
    <row r="201" spans="1:16" ht="111.75" customHeight="1">
      <c r="A201" s="212">
        <v>934</v>
      </c>
      <c r="B201" s="210" t="s">
        <v>339</v>
      </c>
      <c r="C201" s="404" t="s">
        <v>372</v>
      </c>
      <c r="D201" s="496" t="s">
        <v>940</v>
      </c>
      <c r="E201" s="376" t="s">
        <v>490</v>
      </c>
      <c r="F201" s="376" t="s">
        <v>941</v>
      </c>
      <c r="G201" s="12" t="s">
        <v>137</v>
      </c>
      <c r="H201" s="12" t="s">
        <v>78</v>
      </c>
      <c r="I201" s="23" t="s">
        <v>351</v>
      </c>
      <c r="J201" s="24">
        <v>200</v>
      </c>
      <c r="K201" s="19">
        <v>112</v>
      </c>
      <c r="L201" s="19">
        <v>112</v>
      </c>
      <c r="M201" s="19">
        <v>33.6</v>
      </c>
      <c r="N201" s="35">
        <v>81.599999999999994</v>
      </c>
      <c r="O201" s="35">
        <v>81.599999999999994</v>
      </c>
      <c r="P201" s="35">
        <v>81.599999999999994</v>
      </c>
    </row>
    <row r="202" spans="1:16" ht="118.5" customHeight="1">
      <c r="A202" s="212">
        <v>934</v>
      </c>
      <c r="B202" s="210" t="s">
        <v>339</v>
      </c>
      <c r="C202" s="405"/>
      <c r="D202" s="497"/>
      <c r="E202" s="378"/>
      <c r="F202" s="378"/>
      <c r="G202" s="12" t="s">
        <v>137</v>
      </c>
      <c r="H202" s="12" t="s">
        <v>78</v>
      </c>
      <c r="I202" s="23" t="s">
        <v>351</v>
      </c>
      <c r="J202" s="24">
        <v>800</v>
      </c>
      <c r="K202" s="19">
        <v>9.6</v>
      </c>
      <c r="L202" s="19">
        <v>9.5</v>
      </c>
      <c r="M202" s="19">
        <v>1</v>
      </c>
      <c r="N202" s="35">
        <v>0</v>
      </c>
      <c r="O202" s="35">
        <v>0</v>
      </c>
      <c r="P202" s="35">
        <v>0</v>
      </c>
    </row>
    <row r="203" spans="1:16" ht="42" customHeight="1">
      <c r="A203" s="371" t="s">
        <v>249</v>
      </c>
      <c r="B203" s="372"/>
      <c r="C203" s="416" t="s">
        <v>248</v>
      </c>
      <c r="D203" s="417"/>
      <c r="E203" s="417"/>
      <c r="F203" s="417"/>
      <c r="G203" s="417"/>
      <c r="H203" s="417"/>
      <c r="I203" s="417"/>
      <c r="J203" s="418"/>
      <c r="K203" s="333">
        <f t="shared" ref="K203" si="40">SUM(K204:K207)</f>
        <v>32961.1</v>
      </c>
      <c r="L203" s="333">
        <f t="shared" ref="L203:P203" si="41">SUM(L204:L207)</f>
        <v>32931.699999999997</v>
      </c>
      <c r="M203" s="333">
        <f t="shared" si="41"/>
        <v>33308.899999999994</v>
      </c>
      <c r="N203" s="333">
        <f t="shared" si="41"/>
        <v>32793.699999999997</v>
      </c>
      <c r="O203" s="333">
        <f t="shared" si="41"/>
        <v>32656.799999999999</v>
      </c>
      <c r="P203" s="333">
        <f t="shared" si="41"/>
        <v>32793.699999999997</v>
      </c>
    </row>
    <row r="204" spans="1:16" s="40" customFormat="1" ht="75.75" customHeight="1">
      <c r="A204" s="212">
        <v>924</v>
      </c>
      <c r="B204" s="210" t="s">
        <v>140</v>
      </c>
      <c r="C204" s="428" t="s">
        <v>143</v>
      </c>
      <c r="D204" s="395" t="s">
        <v>708</v>
      </c>
      <c r="E204" s="391" t="s">
        <v>513</v>
      </c>
      <c r="F204" s="391" t="s">
        <v>523</v>
      </c>
      <c r="G204" s="5" t="s">
        <v>69</v>
      </c>
      <c r="H204" s="5">
        <v>10</v>
      </c>
      <c r="I204" s="5" t="s">
        <v>275</v>
      </c>
      <c r="J204" s="21" t="s">
        <v>49</v>
      </c>
      <c r="K204" s="35">
        <v>25502.9</v>
      </c>
      <c r="L204" s="35">
        <v>25494.6</v>
      </c>
      <c r="M204" s="35">
        <v>28298.2</v>
      </c>
      <c r="N204" s="35">
        <v>30712.799999999999</v>
      </c>
      <c r="O204" s="35">
        <v>30712.799999999999</v>
      </c>
      <c r="P204" s="35">
        <v>30712.799999999999</v>
      </c>
    </row>
    <row r="205" spans="1:16" s="40" customFormat="1" ht="45" customHeight="1">
      <c r="A205" s="212">
        <v>924</v>
      </c>
      <c r="B205" s="210" t="s">
        <v>140</v>
      </c>
      <c r="C205" s="442"/>
      <c r="D205" s="482"/>
      <c r="E205" s="441"/>
      <c r="F205" s="441"/>
      <c r="G205" s="5" t="s">
        <v>69</v>
      </c>
      <c r="H205" s="205">
        <v>10</v>
      </c>
      <c r="I205" s="5" t="s">
        <v>275</v>
      </c>
      <c r="J205" s="21" t="s">
        <v>50</v>
      </c>
      <c r="K205" s="35">
        <v>7413.2</v>
      </c>
      <c r="L205" s="35">
        <v>7395.4</v>
      </c>
      <c r="M205" s="35">
        <v>4931</v>
      </c>
      <c r="N205" s="35">
        <v>2035.9</v>
      </c>
      <c r="O205" s="35">
        <v>1899</v>
      </c>
      <c r="P205" s="35">
        <v>2035.9</v>
      </c>
    </row>
    <row r="206" spans="1:16" s="40" customFormat="1" ht="49.5" customHeight="1">
      <c r="A206" s="348">
        <v>924</v>
      </c>
      <c r="B206" s="347" t="s">
        <v>140</v>
      </c>
      <c r="C206" s="442"/>
      <c r="D206" s="482"/>
      <c r="E206" s="441"/>
      <c r="F206" s="441"/>
      <c r="G206" s="339" t="s">
        <v>69</v>
      </c>
      <c r="H206" s="339">
        <v>10</v>
      </c>
      <c r="I206" s="339" t="s">
        <v>275</v>
      </c>
      <c r="J206" s="21" t="s">
        <v>82</v>
      </c>
      <c r="K206" s="35">
        <v>0</v>
      </c>
      <c r="L206" s="35">
        <v>0</v>
      </c>
      <c r="M206" s="35">
        <v>49.7</v>
      </c>
      <c r="N206" s="35">
        <v>0</v>
      </c>
      <c r="O206" s="35">
        <v>0</v>
      </c>
      <c r="P206" s="35">
        <v>0</v>
      </c>
    </row>
    <row r="207" spans="1:16" s="40" customFormat="1" ht="36" customHeight="1">
      <c r="A207" s="212">
        <v>924</v>
      </c>
      <c r="B207" s="210" t="s">
        <v>140</v>
      </c>
      <c r="C207" s="429"/>
      <c r="D207" s="396"/>
      <c r="E207" s="392"/>
      <c r="F207" s="392"/>
      <c r="G207" s="5" t="s">
        <v>69</v>
      </c>
      <c r="H207" s="205">
        <v>10</v>
      </c>
      <c r="I207" s="5" t="s">
        <v>275</v>
      </c>
      <c r="J207" s="21" t="s">
        <v>51</v>
      </c>
      <c r="K207" s="35">
        <v>45</v>
      </c>
      <c r="L207" s="35">
        <v>41.7</v>
      </c>
      <c r="M207" s="35">
        <v>30</v>
      </c>
      <c r="N207" s="35">
        <v>45</v>
      </c>
      <c r="O207" s="35">
        <v>45</v>
      </c>
      <c r="P207" s="35">
        <v>45</v>
      </c>
    </row>
    <row r="208" spans="1:16" s="40" customFormat="1" ht="40.5" customHeight="1">
      <c r="A208" s="471" t="s">
        <v>284</v>
      </c>
      <c r="B208" s="472"/>
      <c r="C208" s="472"/>
      <c r="D208" s="472"/>
      <c r="E208" s="472"/>
      <c r="F208" s="472"/>
      <c r="G208" s="472"/>
      <c r="H208" s="472"/>
      <c r="I208" s="472"/>
      <c r="J208" s="473"/>
      <c r="K208" s="41">
        <f t="shared" ref="K208" si="42">K209+K219+K240</f>
        <v>29775</v>
      </c>
      <c r="L208" s="41">
        <f t="shared" ref="L208:P208" si="43">L209+L219+L240</f>
        <v>29774.5</v>
      </c>
      <c r="M208" s="41">
        <f t="shared" si="43"/>
        <v>31990.2</v>
      </c>
      <c r="N208" s="41">
        <f t="shared" si="43"/>
        <v>13023.5</v>
      </c>
      <c r="O208" s="41">
        <f t="shared" si="43"/>
        <v>45454.5</v>
      </c>
      <c r="P208" s="41">
        <f t="shared" si="43"/>
        <v>0</v>
      </c>
    </row>
    <row r="209" spans="1:16" s="40" customFormat="1" ht="39" customHeight="1">
      <c r="A209" s="398" t="s">
        <v>717</v>
      </c>
      <c r="B209" s="399"/>
      <c r="C209" s="373" t="s">
        <v>718</v>
      </c>
      <c r="D209" s="374"/>
      <c r="E209" s="374"/>
      <c r="F209" s="374"/>
      <c r="G209" s="374"/>
      <c r="H209" s="374"/>
      <c r="I209" s="374"/>
      <c r="J209" s="375"/>
      <c r="K209" s="291">
        <f t="shared" ref="K209" si="44">SUM(K210:K218)</f>
        <v>28297</v>
      </c>
      <c r="L209" s="291">
        <f t="shared" ref="L209:P209" si="45">SUM(L210:L218)</f>
        <v>28296.5</v>
      </c>
      <c r="M209" s="291">
        <f t="shared" si="45"/>
        <v>30512.2</v>
      </c>
      <c r="N209" s="291">
        <f t="shared" si="45"/>
        <v>11545.5</v>
      </c>
      <c r="O209" s="291">
        <f t="shared" si="45"/>
        <v>45454.5</v>
      </c>
      <c r="P209" s="291">
        <f t="shared" si="45"/>
        <v>0</v>
      </c>
    </row>
    <row r="210" spans="1:16" s="40" customFormat="1" ht="233.25" customHeight="1">
      <c r="A210" s="208">
        <v>924</v>
      </c>
      <c r="B210" s="278" t="s">
        <v>324</v>
      </c>
      <c r="C210" s="306" t="s">
        <v>824</v>
      </c>
      <c r="D210" s="305" t="s">
        <v>822</v>
      </c>
      <c r="E210" s="271" t="s">
        <v>520</v>
      </c>
      <c r="F210" s="299" t="s">
        <v>823</v>
      </c>
      <c r="G210" s="87" t="s">
        <v>138</v>
      </c>
      <c r="H210" s="87" t="s">
        <v>80</v>
      </c>
      <c r="I210" s="278" t="s">
        <v>370</v>
      </c>
      <c r="J210" s="87" t="s">
        <v>51</v>
      </c>
      <c r="K210" s="11">
        <v>2078.9</v>
      </c>
      <c r="L210" s="11">
        <v>2078.9</v>
      </c>
      <c r="M210" s="11">
        <v>0</v>
      </c>
      <c r="N210" s="11">
        <v>0</v>
      </c>
      <c r="O210" s="11">
        <v>0</v>
      </c>
      <c r="P210" s="11">
        <v>0</v>
      </c>
    </row>
    <row r="211" spans="1:16" s="40" customFormat="1" ht="225.75" customHeight="1">
      <c r="A211" s="277">
        <v>924</v>
      </c>
      <c r="B211" s="22" t="s">
        <v>833</v>
      </c>
      <c r="C211" s="306" t="s">
        <v>834</v>
      </c>
      <c r="D211" s="82" t="s">
        <v>822</v>
      </c>
      <c r="E211" s="83" t="s">
        <v>520</v>
      </c>
      <c r="F211" s="83" t="s">
        <v>823</v>
      </c>
      <c r="G211" s="89" t="s">
        <v>138</v>
      </c>
      <c r="H211" s="89" t="s">
        <v>80</v>
      </c>
      <c r="I211" s="22" t="s">
        <v>832</v>
      </c>
      <c r="J211" s="89" t="s">
        <v>51</v>
      </c>
      <c r="K211" s="11">
        <v>0</v>
      </c>
      <c r="L211" s="11">
        <v>0</v>
      </c>
      <c r="M211" s="11">
        <v>81.599999999999994</v>
      </c>
      <c r="N211" s="11">
        <v>0</v>
      </c>
      <c r="O211" s="11">
        <v>0</v>
      </c>
      <c r="P211" s="11">
        <v>0</v>
      </c>
    </row>
    <row r="212" spans="1:16" s="40" customFormat="1" ht="115.5" customHeight="1">
      <c r="A212" s="302">
        <v>924</v>
      </c>
      <c r="B212" s="22" t="s">
        <v>509</v>
      </c>
      <c r="C212" s="306" t="s">
        <v>517</v>
      </c>
      <c r="D212" s="82" t="s">
        <v>835</v>
      </c>
      <c r="E212" s="83" t="s">
        <v>586</v>
      </c>
      <c r="F212" s="83" t="s">
        <v>589</v>
      </c>
      <c r="G212" s="89" t="s">
        <v>78</v>
      </c>
      <c r="H212" s="89" t="s">
        <v>80</v>
      </c>
      <c r="I212" s="22" t="s">
        <v>836</v>
      </c>
      <c r="J212" s="89" t="s">
        <v>510</v>
      </c>
      <c r="K212" s="11">
        <v>0</v>
      </c>
      <c r="L212" s="11">
        <v>0</v>
      </c>
      <c r="M212" s="11">
        <v>71.2</v>
      </c>
      <c r="N212" s="11">
        <v>0</v>
      </c>
      <c r="O212" s="11">
        <v>0</v>
      </c>
      <c r="P212" s="11">
        <v>0</v>
      </c>
    </row>
    <row r="213" spans="1:16" s="40" customFormat="1" ht="63.75" customHeight="1">
      <c r="A213" s="240">
        <v>924</v>
      </c>
      <c r="B213" s="252" t="s">
        <v>825</v>
      </c>
      <c r="C213" s="404" t="s">
        <v>581</v>
      </c>
      <c r="D213" s="406" t="s">
        <v>992</v>
      </c>
      <c r="E213" s="391" t="s">
        <v>993</v>
      </c>
      <c r="F213" s="391" t="s">
        <v>994</v>
      </c>
      <c r="G213" s="21" t="s">
        <v>138</v>
      </c>
      <c r="H213" s="21" t="s">
        <v>80</v>
      </c>
      <c r="I213" s="21" t="s">
        <v>826</v>
      </c>
      <c r="J213" s="21" t="s">
        <v>50</v>
      </c>
      <c r="K213" s="11">
        <v>18.399999999999999</v>
      </c>
      <c r="L213" s="11">
        <v>18.399999999999999</v>
      </c>
      <c r="M213" s="11">
        <v>0</v>
      </c>
      <c r="N213" s="11">
        <v>0</v>
      </c>
      <c r="O213" s="11">
        <v>0</v>
      </c>
      <c r="P213" s="11">
        <v>0</v>
      </c>
    </row>
    <row r="214" spans="1:16" s="40" customFormat="1" ht="191.25" customHeight="1">
      <c r="A214" s="240">
        <v>924</v>
      </c>
      <c r="B214" s="252" t="s">
        <v>825</v>
      </c>
      <c r="C214" s="405"/>
      <c r="D214" s="407"/>
      <c r="E214" s="392"/>
      <c r="F214" s="392"/>
      <c r="G214" s="21" t="s">
        <v>138</v>
      </c>
      <c r="H214" s="21" t="s">
        <v>80</v>
      </c>
      <c r="I214" s="21" t="s">
        <v>826</v>
      </c>
      <c r="J214" s="21" t="s">
        <v>139</v>
      </c>
      <c r="K214" s="11">
        <v>2040</v>
      </c>
      <c r="L214" s="11">
        <v>2040</v>
      </c>
      <c r="M214" s="11">
        <v>3060</v>
      </c>
      <c r="N214" s="11">
        <v>0</v>
      </c>
      <c r="O214" s="11">
        <v>0</v>
      </c>
      <c r="P214" s="11">
        <v>0</v>
      </c>
    </row>
    <row r="215" spans="1:16" s="40" customFormat="1" ht="232.5" customHeight="1">
      <c r="A215" s="101">
        <v>924</v>
      </c>
      <c r="B215" s="89" t="s">
        <v>828</v>
      </c>
      <c r="C215" s="88" t="s">
        <v>829</v>
      </c>
      <c r="D215" s="82" t="s">
        <v>822</v>
      </c>
      <c r="E215" s="83" t="s">
        <v>520</v>
      </c>
      <c r="F215" s="83" t="s">
        <v>823</v>
      </c>
      <c r="G215" s="89" t="s">
        <v>138</v>
      </c>
      <c r="H215" s="89" t="s">
        <v>80</v>
      </c>
      <c r="I215" s="89" t="s">
        <v>827</v>
      </c>
      <c r="J215" s="89" t="s">
        <v>51</v>
      </c>
      <c r="K215" s="11">
        <v>11089.2</v>
      </c>
      <c r="L215" s="11">
        <v>11088.7</v>
      </c>
      <c r="M215" s="11">
        <v>299.39999999999998</v>
      </c>
      <c r="N215" s="11">
        <v>0</v>
      </c>
      <c r="O215" s="11">
        <v>0</v>
      </c>
      <c r="P215" s="11">
        <v>0</v>
      </c>
    </row>
    <row r="216" spans="1:16" s="40" customFormat="1" ht="222.75" customHeight="1">
      <c r="A216" s="101">
        <v>924</v>
      </c>
      <c r="B216" s="89" t="s">
        <v>972</v>
      </c>
      <c r="C216" s="358" t="s">
        <v>980</v>
      </c>
      <c r="D216" s="82" t="s">
        <v>822</v>
      </c>
      <c r="E216" s="83" t="s">
        <v>520</v>
      </c>
      <c r="F216" s="83" t="s">
        <v>823</v>
      </c>
      <c r="G216" s="89" t="s">
        <v>138</v>
      </c>
      <c r="H216" s="89" t="s">
        <v>80</v>
      </c>
      <c r="I216" s="89" t="s">
        <v>973</v>
      </c>
      <c r="J216" s="89" t="s">
        <v>51</v>
      </c>
      <c r="K216" s="345">
        <v>0</v>
      </c>
      <c r="L216" s="345">
        <v>0</v>
      </c>
      <c r="M216" s="345">
        <v>27000</v>
      </c>
      <c r="N216" s="345">
        <v>0</v>
      </c>
      <c r="O216" s="345">
        <v>0</v>
      </c>
      <c r="P216" s="345">
        <v>0</v>
      </c>
    </row>
    <row r="217" spans="1:16" s="40" customFormat="1" ht="231" customHeight="1">
      <c r="A217" s="277">
        <v>924</v>
      </c>
      <c r="B217" s="22" t="s">
        <v>699</v>
      </c>
      <c r="C217" s="274" t="s">
        <v>506</v>
      </c>
      <c r="D217" s="82" t="s">
        <v>822</v>
      </c>
      <c r="E217" s="83" t="s">
        <v>520</v>
      </c>
      <c r="F217" s="83" t="s">
        <v>823</v>
      </c>
      <c r="G217" s="89" t="s">
        <v>138</v>
      </c>
      <c r="H217" s="89" t="s">
        <v>80</v>
      </c>
      <c r="I217" s="22" t="s">
        <v>700</v>
      </c>
      <c r="J217" s="89" t="s">
        <v>51</v>
      </c>
      <c r="K217" s="11">
        <v>13070.5</v>
      </c>
      <c r="L217" s="11">
        <v>13070.5</v>
      </c>
      <c r="M217" s="11">
        <v>0</v>
      </c>
      <c r="N217" s="11">
        <v>0</v>
      </c>
      <c r="O217" s="11">
        <v>0</v>
      </c>
      <c r="P217" s="11">
        <v>0</v>
      </c>
    </row>
    <row r="218" spans="1:16" s="40" customFormat="1" ht="325.5" customHeight="1">
      <c r="A218" s="277">
        <v>924</v>
      </c>
      <c r="B218" s="22" t="s">
        <v>831</v>
      </c>
      <c r="C218" s="274" t="s">
        <v>518</v>
      </c>
      <c r="D218" s="146" t="s">
        <v>991</v>
      </c>
      <c r="E218" s="94" t="s">
        <v>989</v>
      </c>
      <c r="F218" s="94" t="s">
        <v>990</v>
      </c>
      <c r="G218" s="89" t="s">
        <v>138</v>
      </c>
      <c r="H218" s="89" t="s">
        <v>80</v>
      </c>
      <c r="I218" s="22" t="s">
        <v>830</v>
      </c>
      <c r="J218" s="89" t="s">
        <v>139</v>
      </c>
      <c r="K218" s="11">
        <v>0</v>
      </c>
      <c r="L218" s="11">
        <v>0</v>
      </c>
      <c r="M218" s="11">
        <v>0</v>
      </c>
      <c r="N218" s="11">
        <v>11545.5</v>
      </c>
      <c r="O218" s="11">
        <v>45454.5</v>
      </c>
      <c r="P218" s="11">
        <v>0</v>
      </c>
    </row>
    <row r="219" spans="1:16" s="40" customFormat="1" ht="39.75" customHeight="1">
      <c r="A219" s="398" t="s">
        <v>401</v>
      </c>
      <c r="B219" s="399"/>
      <c r="C219" s="373" t="s">
        <v>250</v>
      </c>
      <c r="D219" s="374"/>
      <c r="E219" s="374"/>
      <c r="F219" s="374"/>
      <c r="G219" s="374"/>
      <c r="H219" s="374"/>
      <c r="I219" s="374"/>
      <c r="J219" s="375"/>
      <c r="K219" s="291">
        <f t="shared" ref="K219" si="46">K220+K230</f>
        <v>343.4</v>
      </c>
      <c r="L219" s="291">
        <f t="shared" ref="L219:P219" si="47">L220+L230</f>
        <v>343.4</v>
      </c>
      <c r="M219" s="291">
        <f t="shared" si="47"/>
        <v>343.4</v>
      </c>
      <c r="N219" s="291">
        <f t="shared" si="47"/>
        <v>343.4</v>
      </c>
      <c r="O219" s="291">
        <f t="shared" si="47"/>
        <v>0</v>
      </c>
      <c r="P219" s="291">
        <f t="shared" si="47"/>
        <v>0</v>
      </c>
    </row>
    <row r="220" spans="1:16" s="40" customFormat="1" ht="72" customHeight="1">
      <c r="A220" s="212">
        <v>905</v>
      </c>
      <c r="B220" s="210" t="s">
        <v>334</v>
      </c>
      <c r="C220" s="428" t="s">
        <v>335</v>
      </c>
      <c r="D220" s="295" t="s">
        <v>725</v>
      </c>
      <c r="E220" s="329" t="s">
        <v>44</v>
      </c>
      <c r="F220" s="329" t="s">
        <v>726</v>
      </c>
      <c r="G220" s="456" t="s">
        <v>46</v>
      </c>
      <c r="H220" s="456" t="s">
        <v>47</v>
      </c>
      <c r="I220" s="456" t="s">
        <v>336</v>
      </c>
      <c r="J220" s="456" t="s">
        <v>49</v>
      </c>
      <c r="K220" s="479">
        <v>172</v>
      </c>
      <c r="L220" s="479">
        <v>172</v>
      </c>
      <c r="M220" s="479">
        <v>172</v>
      </c>
      <c r="N220" s="479">
        <v>172</v>
      </c>
      <c r="O220" s="479">
        <v>0</v>
      </c>
      <c r="P220" s="479">
        <v>0</v>
      </c>
    </row>
    <row r="221" spans="1:16" s="40" customFormat="1" ht="96.75" customHeight="1">
      <c r="A221" s="215"/>
      <c r="B221" s="216"/>
      <c r="C221" s="442"/>
      <c r="D221" s="295" t="s">
        <v>727</v>
      </c>
      <c r="E221" s="329" t="s">
        <v>337</v>
      </c>
      <c r="F221" s="329" t="s">
        <v>728</v>
      </c>
      <c r="G221" s="456"/>
      <c r="H221" s="456"/>
      <c r="I221" s="456"/>
      <c r="J221" s="456"/>
      <c r="K221" s="480"/>
      <c r="L221" s="480"/>
      <c r="M221" s="480"/>
      <c r="N221" s="480"/>
      <c r="O221" s="480"/>
      <c r="P221" s="480"/>
    </row>
    <row r="222" spans="1:16" s="40" customFormat="1" ht="96.75" customHeight="1">
      <c r="A222" s="215"/>
      <c r="B222" s="216"/>
      <c r="C222" s="442"/>
      <c r="D222" s="295" t="s">
        <v>729</v>
      </c>
      <c r="E222" s="208" t="s">
        <v>337</v>
      </c>
      <c r="F222" s="208" t="s">
        <v>728</v>
      </c>
      <c r="G222" s="456"/>
      <c r="H222" s="456"/>
      <c r="I222" s="456"/>
      <c r="J222" s="456"/>
      <c r="K222" s="480"/>
      <c r="L222" s="480"/>
      <c r="M222" s="480"/>
      <c r="N222" s="480"/>
      <c r="O222" s="480"/>
      <c r="P222" s="480"/>
    </row>
    <row r="223" spans="1:16" s="40" customFormat="1" ht="102.75" customHeight="1">
      <c r="A223" s="215"/>
      <c r="B223" s="216"/>
      <c r="C223" s="442"/>
      <c r="D223" s="295" t="s">
        <v>730</v>
      </c>
      <c r="E223" s="208" t="s">
        <v>337</v>
      </c>
      <c r="F223" s="208" t="s">
        <v>728</v>
      </c>
      <c r="G223" s="456"/>
      <c r="H223" s="456"/>
      <c r="I223" s="456"/>
      <c r="J223" s="456"/>
      <c r="K223" s="480"/>
      <c r="L223" s="480"/>
      <c r="M223" s="480"/>
      <c r="N223" s="480"/>
      <c r="O223" s="480"/>
      <c r="P223" s="480"/>
    </row>
    <row r="224" spans="1:16" s="40" customFormat="1" ht="112.5" customHeight="1">
      <c r="A224" s="215"/>
      <c r="B224" s="216"/>
      <c r="C224" s="442"/>
      <c r="D224" s="295" t="s">
        <v>731</v>
      </c>
      <c r="E224" s="208" t="s">
        <v>337</v>
      </c>
      <c r="F224" s="208" t="s">
        <v>728</v>
      </c>
      <c r="G224" s="456"/>
      <c r="H224" s="456"/>
      <c r="I224" s="456"/>
      <c r="J224" s="456"/>
      <c r="K224" s="480"/>
      <c r="L224" s="480"/>
      <c r="M224" s="480"/>
      <c r="N224" s="480"/>
      <c r="O224" s="480"/>
      <c r="P224" s="480"/>
    </row>
    <row r="225" spans="1:16" s="40" customFormat="1" ht="102" customHeight="1">
      <c r="A225" s="215"/>
      <c r="B225" s="216"/>
      <c r="C225" s="442"/>
      <c r="D225" s="295" t="s">
        <v>732</v>
      </c>
      <c r="E225" s="208" t="s">
        <v>337</v>
      </c>
      <c r="F225" s="208" t="s">
        <v>728</v>
      </c>
      <c r="G225" s="456"/>
      <c r="H225" s="456"/>
      <c r="I225" s="456"/>
      <c r="J225" s="456"/>
      <c r="K225" s="480"/>
      <c r="L225" s="480"/>
      <c r="M225" s="480"/>
      <c r="N225" s="480"/>
      <c r="O225" s="480"/>
      <c r="P225" s="480"/>
    </row>
    <row r="226" spans="1:16" s="40" customFormat="1" ht="96" customHeight="1">
      <c r="A226" s="215"/>
      <c r="B226" s="216"/>
      <c r="C226" s="442"/>
      <c r="D226" s="295" t="s">
        <v>733</v>
      </c>
      <c r="E226" s="208" t="s">
        <v>337</v>
      </c>
      <c r="F226" s="208" t="s">
        <v>728</v>
      </c>
      <c r="G226" s="456"/>
      <c r="H226" s="456"/>
      <c r="I226" s="456"/>
      <c r="J226" s="456"/>
      <c r="K226" s="480"/>
      <c r="L226" s="480"/>
      <c r="M226" s="480"/>
      <c r="N226" s="480"/>
      <c r="O226" s="480"/>
      <c r="P226" s="480"/>
    </row>
    <row r="227" spans="1:16" s="40" customFormat="1" ht="99.75" customHeight="1">
      <c r="A227" s="215"/>
      <c r="B227" s="216"/>
      <c r="C227" s="442"/>
      <c r="D227" s="295" t="s">
        <v>734</v>
      </c>
      <c r="E227" s="208" t="s">
        <v>337</v>
      </c>
      <c r="F227" s="208" t="s">
        <v>728</v>
      </c>
      <c r="G227" s="456"/>
      <c r="H227" s="456"/>
      <c r="I227" s="456"/>
      <c r="J227" s="456"/>
      <c r="K227" s="480"/>
      <c r="L227" s="480"/>
      <c r="M227" s="480"/>
      <c r="N227" s="480"/>
      <c r="O227" s="480"/>
      <c r="P227" s="480"/>
    </row>
    <row r="228" spans="1:16" s="40" customFormat="1" ht="93" customHeight="1">
      <c r="A228" s="215"/>
      <c r="B228" s="216"/>
      <c r="C228" s="442"/>
      <c r="D228" s="295" t="s">
        <v>735</v>
      </c>
      <c r="E228" s="208" t="s">
        <v>337</v>
      </c>
      <c r="F228" s="208" t="s">
        <v>728</v>
      </c>
      <c r="G228" s="456"/>
      <c r="H228" s="456"/>
      <c r="I228" s="456"/>
      <c r="J228" s="456"/>
      <c r="K228" s="480"/>
      <c r="L228" s="480"/>
      <c r="M228" s="480"/>
      <c r="N228" s="480"/>
      <c r="O228" s="480"/>
      <c r="P228" s="480"/>
    </row>
    <row r="229" spans="1:16" s="40" customFormat="1" ht="99.75" customHeight="1">
      <c r="A229" s="213"/>
      <c r="B229" s="211"/>
      <c r="C229" s="429"/>
      <c r="D229" s="295" t="s">
        <v>736</v>
      </c>
      <c r="E229" s="208" t="s">
        <v>337</v>
      </c>
      <c r="F229" s="208" t="s">
        <v>728</v>
      </c>
      <c r="G229" s="456"/>
      <c r="H229" s="456"/>
      <c r="I229" s="456"/>
      <c r="J229" s="456"/>
      <c r="K229" s="481"/>
      <c r="L229" s="481"/>
      <c r="M229" s="481"/>
      <c r="N229" s="481"/>
      <c r="O229" s="481"/>
      <c r="P229" s="481"/>
    </row>
    <row r="230" spans="1:16" s="40" customFormat="1" ht="69" customHeight="1">
      <c r="A230" s="212">
        <v>910</v>
      </c>
      <c r="B230" s="210" t="s">
        <v>338</v>
      </c>
      <c r="C230" s="454" t="s">
        <v>350</v>
      </c>
      <c r="D230" s="84" t="s">
        <v>774</v>
      </c>
      <c r="E230" s="85" t="s">
        <v>775</v>
      </c>
      <c r="F230" s="85" t="s">
        <v>776</v>
      </c>
      <c r="G230" s="457" t="s">
        <v>46</v>
      </c>
      <c r="H230" s="457" t="s">
        <v>47</v>
      </c>
      <c r="I230" s="459" t="s">
        <v>333</v>
      </c>
      <c r="J230" s="478" t="s">
        <v>49</v>
      </c>
      <c r="K230" s="477">
        <v>171.4</v>
      </c>
      <c r="L230" s="477">
        <v>171.4</v>
      </c>
      <c r="M230" s="477">
        <v>171.4</v>
      </c>
      <c r="N230" s="477">
        <v>171.4</v>
      </c>
      <c r="O230" s="477">
        <v>0</v>
      </c>
      <c r="P230" s="477">
        <v>0</v>
      </c>
    </row>
    <row r="231" spans="1:16" s="40" customFormat="1" ht="47.25" customHeight="1">
      <c r="A231" s="215"/>
      <c r="B231" s="216"/>
      <c r="C231" s="454"/>
      <c r="D231" s="84" t="s">
        <v>777</v>
      </c>
      <c r="E231" s="85" t="s">
        <v>332</v>
      </c>
      <c r="F231" s="85" t="s">
        <v>776</v>
      </c>
      <c r="G231" s="457"/>
      <c r="H231" s="457"/>
      <c r="I231" s="459"/>
      <c r="J231" s="478"/>
      <c r="K231" s="477"/>
      <c r="L231" s="477"/>
      <c r="M231" s="477"/>
      <c r="N231" s="477"/>
      <c r="O231" s="477"/>
      <c r="P231" s="477"/>
    </row>
    <row r="232" spans="1:16" s="40" customFormat="1" ht="47.25" customHeight="1">
      <c r="A232" s="215"/>
      <c r="B232" s="216"/>
      <c r="C232" s="454"/>
      <c r="D232" s="84" t="s">
        <v>778</v>
      </c>
      <c r="E232" s="85" t="s">
        <v>332</v>
      </c>
      <c r="F232" s="85" t="s">
        <v>776</v>
      </c>
      <c r="G232" s="457"/>
      <c r="H232" s="457"/>
      <c r="I232" s="459"/>
      <c r="J232" s="478"/>
      <c r="K232" s="477"/>
      <c r="L232" s="477"/>
      <c r="M232" s="477"/>
      <c r="N232" s="477"/>
      <c r="O232" s="477"/>
      <c r="P232" s="477"/>
    </row>
    <row r="233" spans="1:16" s="40" customFormat="1" ht="45.75" customHeight="1">
      <c r="A233" s="215"/>
      <c r="B233" s="216"/>
      <c r="C233" s="454"/>
      <c r="D233" s="84" t="s">
        <v>779</v>
      </c>
      <c r="E233" s="85" t="s">
        <v>332</v>
      </c>
      <c r="F233" s="85" t="s">
        <v>776</v>
      </c>
      <c r="G233" s="457"/>
      <c r="H233" s="457"/>
      <c r="I233" s="459"/>
      <c r="J233" s="478"/>
      <c r="K233" s="477"/>
      <c r="L233" s="477"/>
      <c r="M233" s="477"/>
      <c r="N233" s="477"/>
      <c r="O233" s="477"/>
      <c r="P233" s="477"/>
    </row>
    <row r="234" spans="1:16" s="40" customFormat="1" ht="47.25" customHeight="1">
      <c r="A234" s="215"/>
      <c r="B234" s="216"/>
      <c r="C234" s="454"/>
      <c r="D234" s="84" t="s">
        <v>780</v>
      </c>
      <c r="E234" s="85" t="s">
        <v>332</v>
      </c>
      <c r="F234" s="85" t="s">
        <v>776</v>
      </c>
      <c r="G234" s="457"/>
      <c r="H234" s="457"/>
      <c r="I234" s="459"/>
      <c r="J234" s="478"/>
      <c r="K234" s="477"/>
      <c r="L234" s="477"/>
      <c r="M234" s="477"/>
      <c r="N234" s="477"/>
      <c r="O234" s="477"/>
      <c r="P234" s="477"/>
    </row>
    <row r="235" spans="1:16" s="40" customFormat="1" ht="47.25" customHeight="1">
      <c r="A235" s="215"/>
      <c r="B235" s="216"/>
      <c r="C235" s="454"/>
      <c r="D235" s="84" t="s">
        <v>781</v>
      </c>
      <c r="E235" s="85" t="s">
        <v>332</v>
      </c>
      <c r="F235" s="85" t="s">
        <v>776</v>
      </c>
      <c r="G235" s="457"/>
      <c r="H235" s="457"/>
      <c r="I235" s="459"/>
      <c r="J235" s="478"/>
      <c r="K235" s="477"/>
      <c r="L235" s="477"/>
      <c r="M235" s="477"/>
      <c r="N235" s="477"/>
      <c r="O235" s="477"/>
      <c r="P235" s="477"/>
    </row>
    <row r="236" spans="1:16" s="40" customFormat="1" ht="47.25" customHeight="1">
      <c r="A236" s="215"/>
      <c r="B236" s="216"/>
      <c r="C236" s="454"/>
      <c r="D236" s="84" t="s">
        <v>782</v>
      </c>
      <c r="E236" s="85" t="s">
        <v>332</v>
      </c>
      <c r="F236" s="85" t="s">
        <v>776</v>
      </c>
      <c r="G236" s="457"/>
      <c r="H236" s="457"/>
      <c r="I236" s="459"/>
      <c r="J236" s="478"/>
      <c r="K236" s="477"/>
      <c r="L236" s="477"/>
      <c r="M236" s="477"/>
      <c r="N236" s="477"/>
      <c r="O236" s="477"/>
      <c r="P236" s="477"/>
    </row>
    <row r="237" spans="1:16" s="40" customFormat="1" ht="47.25" customHeight="1">
      <c r="A237" s="215"/>
      <c r="B237" s="216"/>
      <c r="C237" s="454"/>
      <c r="D237" s="84" t="s">
        <v>783</v>
      </c>
      <c r="E237" s="85" t="s">
        <v>332</v>
      </c>
      <c r="F237" s="85" t="s">
        <v>776</v>
      </c>
      <c r="G237" s="457"/>
      <c r="H237" s="457"/>
      <c r="I237" s="459"/>
      <c r="J237" s="478"/>
      <c r="K237" s="477"/>
      <c r="L237" s="477"/>
      <c r="M237" s="477"/>
      <c r="N237" s="477"/>
      <c r="O237" s="477"/>
      <c r="P237" s="477"/>
    </row>
    <row r="238" spans="1:16" ht="47.25" customHeight="1">
      <c r="A238" s="215"/>
      <c r="B238" s="216"/>
      <c r="C238" s="454"/>
      <c r="D238" s="84" t="s">
        <v>784</v>
      </c>
      <c r="E238" s="85" t="s">
        <v>332</v>
      </c>
      <c r="F238" s="85" t="s">
        <v>776</v>
      </c>
      <c r="G238" s="457"/>
      <c r="H238" s="457"/>
      <c r="I238" s="459"/>
      <c r="J238" s="478"/>
      <c r="K238" s="477"/>
      <c r="L238" s="477"/>
      <c r="M238" s="477"/>
      <c r="N238" s="477"/>
      <c r="O238" s="477"/>
      <c r="P238" s="477"/>
    </row>
    <row r="239" spans="1:16" ht="47.25">
      <c r="A239" s="213"/>
      <c r="B239" s="211"/>
      <c r="C239" s="454"/>
      <c r="D239" s="84" t="s">
        <v>785</v>
      </c>
      <c r="E239" s="85" t="s">
        <v>332</v>
      </c>
      <c r="F239" s="85" t="s">
        <v>776</v>
      </c>
      <c r="G239" s="457"/>
      <c r="H239" s="457"/>
      <c r="I239" s="459"/>
      <c r="J239" s="478"/>
      <c r="K239" s="477"/>
      <c r="L239" s="477"/>
      <c r="M239" s="477"/>
      <c r="N239" s="477"/>
      <c r="O239" s="477"/>
      <c r="P239" s="477"/>
    </row>
    <row r="240" spans="1:16" ht="18.75">
      <c r="A240" s="398">
        <v>301020049</v>
      </c>
      <c r="B240" s="399"/>
      <c r="C240" s="373" t="s">
        <v>285</v>
      </c>
      <c r="D240" s="374"/>
      <c r="E240" s="374"/>
      <c r="F240" s="374"/>
      <c r="G240" s="374"/>
      <c r="H240" s="374"/>
      <c r="I240" s="374"/>
      <c r="J240" s="375"/>
      <c r="K240" s="291">
        <f t="shared" ref="K240" si="48">SUM(K241:K260)</f>
        <v>1134.5999999999999</v>
      </c>
      <c r="L240" s="291">
        <f t="shared" ref="L240:P240" si="49">SUM(L241:L260)</f>
        <v>1134.5999999999999</v>
      </c>
      <c r="M240" s="291">
        <f t="shared" si="49"/>
        <v>1134.5999999999999</v>
      </c>
      <c r="N240" s="291">
        <f t="shared" si="49"/>
        <v>1134.5999999999999</v>
      </c>
      <c r="O240" s="291">
        <f t="shared" si="49"/>
        <v>0</v>
      </c>
      <c r="P240" s="291">
        <f t="shared" si="49"/>
        <v>0</v>
      </c>
    </row>
    <row r="241" spans="1:16" ht="70.5" customHeight="1">
      <c r="A241" s="212">
        <v>905</v>
      </c>
      <c r="B241" s="210" t="s">
        <v>334</v>
      </c>
      <c r="C241" s="428" t="s">
        <v>335</v>
      </c>
      <c r="D241" s="295" t="s">
        <v>725</v>
      </c>
      <c r="E241" s="208" t="s">
        <v>44</v>
      </c>
      <c r="F241" s="208" t="s">
        <v>726</v>
      </c>
      <c r="G241" s="456" t="s">
        <v>46</v>
      </c>
      <c r="H241" s="456" t="s">
        <v>47</v>
      </c>
      <c r="I241" s="456" t="s">
        <v>336</v>
      </c>
      <c r="J241" s="456" t="s">
        <v>49</v>
      </c>
      <c r="K241" s="479">
        <v>567</v>
      </c>
      <c r="L241" s="479">
        <v>567</v>
      </c>
      <c r="M241" s="479">
        <v>567</v>
      </c>
      <c r="N241" s="479">
        <v>567</v>
      </c>
      <c r="O241" s="479">
        <v>0</v>
      </c>
      <c r="P241" s="479">
        <v>0</v>
      </c>
    </row>
    <row r="242" spans="1:16" ht="93" customHeight="1">
      <c r="A242" s="215"/>
      <c r="B242" s="216"/>
      <c r="C242" s="442"/>
      <c r="D242" s="295" t="s">
        <v>727</v>
      </c>
      <c r="E242" s="208" t="s">
        <v>337</v>
      </c>
      <c r="F242" s="208" t="s">
        <v>728</v>
      </c>
      <c r="G242" s="456"/>
      <c r="H242" s="456"/>
      <c r="I242" s="456"/>
      <c r="J242" s="456"/>
      <c r="K242" s="480"/>
      <c r="L242" s="480"/>
      <c r="M242" s="480"/>
      <c r="N242" s="480"/>
      <c r="O242" s="480"/>
      <c r="P242" s="480"/>
    </row>
    <row r="243" spans="1:16" ht="98.25" customHeight="1">
      <c r="A243" s="215"/>
      <c r="B243" s="216"/>
      <c r="C243" s="442"/>
      <c r="D243" s="295" t="s">
        <v>729</v>
      </c>
      <c r="E243" s="208" t="s">
        <v>337</v>
      </c>
      <c r="F243" s="208" t="s">
        <v>728</v>
      </c>
      <c r="G243" s="456"/>
      <c r="H243" s="456"/>
      <c r="I243" s="456"/>
      <c r="J243" s="456"/>
      <c r="K243" s="480"/>
      <c r="L243" s="480"/>
      <c r="M243" s="480"/>
      <c r="N243" s="480"/>
      <c r="O243" s="480"/>
      <c r="P243" s="480"/>
    </row>
    <row r="244" spans="1:16" ht="102.75" customHeight="1">
      <c r="A244" s="215"/>
      <c r="B244" s="216"/>
      <c r="C244" s="442"/>
      <c r="D244" s="295" t="s">
        <v>730</v>
      </c>
      <c r="E244" s="208" t="s">
        <v>337</v>
      </c>
      <c r="F244" s="208" t="s">
        <v>728</v>
      </c>
      <c r="G244" s="456"/>
      <c r="H244" s="456"/>
      <c r="I244" s="456"/>
      <c r="J244" s="456"/>
      <c r="K244" s="480"/>
      <c r="L244" s="480"/>
      <c r="M244" s="480"/>
      <c r="N244" s="480"/>
      <c r="O244" s="480"/>
      <c r="P244" s="480"/>
    </row>
    <row r="245" spans="1:16" ht="117" customHeight="1">
      <c r="A245" s="215"/>
      <c r="B245" s="216"/>
      <c r="C245" s="442"/>
      <c r="D245" s="295" t="s">
        <v>731</v>
      </c>
      <c r="E245" s="208" t="s">
        <v>337</v>
      </c>
      <c r="F245" s="208" t="s">
        <v>728</v>
      </c>
      <c r="G245" s="456"/>
      <c r="H245" s="456"/>
      <c r="I245" s="456"/>
      <c r="J245" s="456"/>
      <c r="K245" s="480"/>
      <c r="L245" s="480"/>
      <c r="M245" s="480"/>
      <c r="N245" s="480"/>
      <c r="O245" s="480"/>
      <c r="P245" s="480"/>
    </row>
    <row r="246" spans="1:16" ht="104.25" customHeight="1">
      <c r="A246" s="215"/>
      <c r="B246" s="216"/>
      <c r="C246" s="442"/>
      <c r="D246" s="295" t="s">
        <v>732</v>
      </c>
      <c r="E246" s="208" t="s">
        <v>337</v>
      </c>
      <c r="F246" s="208" t="s">
        <v>728</v>
      </c>
      <c r="G246" s="456"/>
      <c r="H246" s="456"/>
      <c r="I246" s="456"/>
      <c r="J246" s="456"/>
      <c r="K246" s="480"/>
      <c r="L246" s="480"/>
      <c r="M246" s="480"/>
      <c r="N246" s="480"/>
      <c r="O246" s="480"/>
      <c r="P246" s="480"/>
    </row>
    <row r="247" spans="1:16" ht="99.75" customHeight="1">
      <c r="A247" s="215"/>
      <c r="B247" s="216"/>
      <c r="C247" s="442"/>
      <c r="D247" s="295" t="s">
        <v>733</v>
      </c>
      <c r="E247" s="208" t="s">
        <v>337</v>
      </c>
      <c r="F247" s="208" t="s">
        <v>728</v>
      </c>
      <c r="G247" s="456"/>
      <c r="H247" s="456"/>
      <c r="I247" s="456"/>
      <c r="J247" s="456"/>
      <c r="K247" s="480"/>
      <c r="L247" s="480"/>
      <c r="M247" s="480"/>
      <c r="N247" s="480"/>
      <c r="O247" s="480"/>
      <c r="P247" s="480"/>
    </row>
    <row r="248" spans="1:16" ht="99.75" customHeight="1">
      <c r="A248" s="215"/>
      <c r="B248" s="216"/>
      <c r="C248" s="442"/>
      <c r="D248" s="295" t="s">
        <v>734</v>
      </c>
      <c r="E248" s="208" t="s">
        <v>337</v>
      </c>
      <c r="F248" s="208" t="s">
        <v>728</v>
      </c>
      <c r="G248" s="456"/>
      <c r="H248" s="456"/>
      <c r="I248" s="456"/>
      <c r="J248" s="456"/>
      <c r="K248" s="480"/>
      <c r="L248" s="480"/>
      <c r="M248" s="480"/>
      <c r="N248" s="480"/>
      <c r="O248" s="480"/>
      <c r="P248" s="480"/>
    </row>
    <row r="249" spans="1:16" ht="103.5" customHeight="1">
      <c r="A249" s="215"/>
      <c r="B249" s="216"/>
      <c r="C249" s="442"/>
      <c r="D249" s="295" t="s">
        <v>735</v>
      </c>
      <c r="E249" s="208" t="s">
        <v>337</v>
      </c>
      <c r="F249" s="208" t="s">
        <v>728</v>
      </c>
      <c r="G249" s="456"/>
      <c r="H249" s="456"/>
      <c r="I249" s="456"/>
      <c r="J249" s="456"/>
      <c r="K249" s="480"/>
      <c r="L249" s="480"/>
      <c r="M249" s="480"/>
      <c r="N249" s="480"/>
      <c r="O249" s="480"/>
      <c r="P249" s="480"/>
    </row>
    <row r="250" spans="1:16" ht="94.5">
      <c r="A250" s="213"/>
      <c r="B250" s="211"/>
      <c r="C250" s="429"/>
      <c r="D250" s="295" t="s">
        <v>736</v>
      </c>
      <c r="E250" s="208" t="s">
        <v>337</v>
      </c>
      <c r="F250" s="208" t="s">
        <v>728</v>
      </c>
      <c r="G250" s="456"/>
      <c r="H250" s="456"/>
      <c r="I250" s="456"/>
      <c r="J250" s="456"/>
      <c r="K250" s="481"/>
      <c r="L250" s="481"/>
      <c r="M250" s="481"/>
      <c r="N250" s="481"/>
      <c r="O250" s="481"/>
      <c r="P250" s="481"/>
    </row>
    <row r="251" spans="1:16" ht="66" customHeight="1">
      <c r="A251" s="212">
        <v>910</v>
      </c>
      <c r="B251" s="210" t="s">
        <v>338</v>
      </c>
      <c r="C251" s="454" t="s">
        <v>350</v>
      </c>
      <c r="D251" s="84" t="s">
        <v>774</v>
      </c>
      <c r="E251" s="85" t="s">
        <v>775</v>
      </c>
      <c r="F251" s="85" t="s">
        <v>776</v>
      </c>
      <c r="G251" s="457" t="s">
        <v>46</v>
      </c>
      <c r="H251" s="457" t="s">
        <v>47</v>
      </c>
      <c r="I251" s="459" t="s">
        <v>333</v>
      </c>
      <c r="J251" s="478" t="s">
        <v>49</v>
      </c>
      <c r="K251" s="477">
        <v>567.6</v>
      </c>
      <c r="L251" s="477">
        <v>567.6</v>
      </c>
      <c r="M251" s="477">
        <v>567.6</v>
      </c>
      <c r="N251" s="477">
        <v>567.6</v>
      </c>
      <c r="O251" s="477">
        <v>0</v>
      </c>
      <c r="P251" s="477">
        <v>0</v>
      </c>
    </row>
    <row r="252" spans="1:16" ht="45" customHeight="1">
      <c r="A252" s="215"/>
      <c r="B252" s="216"/>
      <c r="C252" s="454"/>
      <c r="D252" s="84" t="s">
        <v>777</v>
      </c>
      <c r="E252" s="85" t="s">
        <v>332</v>
      </c>
      <c r="F252" s="85" t="s">
        <v>776</v>
      </c>
      <c r="G252" s="457"/>
      <c r="H252" s="457"/>
      <c r="I252" s="459"/>
      <c r="J252" s="478"/>
      <c r="K252" s="477"/>
      <c r="L252" s="477"/>
      <c r="M252" s="477"/>
      <c r="N252" s="477"/>
      <c r="O252" s="477"/>
      <c r="P252" s="477"/>
    </row>
    <row r="253" spans="1:16" ht="45" customHeight="1">
      <c r="A253" s="215"/>
      <c r="B253" s="216"/>
      <c r="C253" s="454"/>
      <c r="D253" s="84" t="s">
        <v>778</v>
      </c>
      <c r="E253" s="85" t="s">
        <v>332</v>
      </c>
      <c r="F253" s="85" t="s">
        <v>776</v>
      </c>
      <c r="G253" s="457"/>
      <c r="H253" s="457"/>
      <c r="I253" s="459"/>
      <c r="J253" s="478"/>
      <c r="K253" s="477"/>
      <c r="L253" s="477"/>
      <c r="M253" s="477"/>
      <c r="N253" s="477"/>
      <c r="O253" s="477"/>
      <c r="P253" s="477"/>
    </row>
    <row r="254" spans="1:16" ht="47.25" customHeight="1">
      <c r="A254" s="215"/>
      <c r="B254" s="216"/>
      <c r="C254" s="454"/>
      <c r="D254" s="84" t="s">
        <v>779</v>
      </c>
      <c r="E254" s="85" t="s">
        <v>332</v>
      </c>
      <c r="F254" s="85" t="s">
        <v>776</v>
      </c>
      <c r="G254" s="457"/>
      <c r="H254" s="457"/>
      <c r="I254" s="459"/>
      <c r="J254" s="478"/>
      <c r="K254" s="477"/>
      <c r="L254" s="477"/>
      <c r="M254" s="477"/>
      <c r="N254" s="477"/>
      <c r="O254" s="477"/>
      <c r="P254" s="477"/>
    </row>
    <row r="255" spans="1:16" ht="45" customHeight="1">
      <c r="A255" s="215"/>
      <c r="B255" s="216"/>
      <c r="C255" s="454"/>
      <c r="D255" s="84" t="s">
        <v>780</v>
      </c>
      <c r="E255" s="85" t="s">
        <v>332</v>
      </c>
      <c r="F255" s="85" t="s">
        <v>776</v>
      </c>
      <c r="G255" s="457"/>
      <c r="H255" s="457"/>
      <c r="I255" s="459"/>
      <c r="J255" s="478"/>
      <c r="K255" s="477"/>
      <c r="L255" s="477"/>
      <c r="M255" s="477"/>
      <c r="N255" s="477"/>
      <c r="O255" s="477"/>
      <c r="P255" s="477"/>
    </row>
    <row r="256" spans="1:16" ht="45" customHeight="1">
      <c r="A256" s="215"/>
      <c r="B256" s="216"/>
      <c r="C256" s="454"/>
      <c r="D256" s="84" t="s">
        <v>781</v>
      </c>
      <c r="E256" s="85" t="s">
        <v>332</v>
      </c>
      <c r="F256" s="85" t="s">
        <v>776</v>
      </c>
      <c r="G256" s="457"/>
      <c r="H256" s="457"/>
      <c r="I256" s="459"/>
      <c r="J256" s="478"/>
      <c r="K256" s="477"/>
      <c r="L256" s="477"/>
      <c r="M256" s="477"/>
      <c r="N256" s="477"/>
      <c r="O256" s="477"/>
      <c r="P256" s="477"/>
    </row>
    <row r="257" spans="1:16" ht="45" customHeight="1">
      <c r="A257" s="215"/>
      <c r="B257" s="216"/>
      <c r="C257" s="454"/>
      <c r="D257" s="84" t="s">
        <v>782</v>
      </c>
      <c r="E257" s="85" t="s">
        <v>332</v>
      </c>
      <c r="F257" s="85" t="s">
        <v>776</v>
      </c>
      <c r="G257" s="457"/>
      <c r="H257" s="457"/>
      <c r="I257" s="459"/>
      <c r="J257" s="478"/>
      <c r="K257" s="477"/>
      <c r="L257" s="477"/>
      <c r="M257" s="477"/>
      <c r="N257" s="477"/>
      <c r="O257" s="477"/>
      <c r="P257" s="477"/>
    </row>
    <row r="258" spans="1:16" ht="45" customHeight="1">
      <c r="A258" s="215"/>
      <c r="B258" s="216"/>
      <c r="C258" s="454"/>
      <c r="D258" s="84" t="s">
        <v>783</v>
      </c>
      <c r="E258" s="85" t="s">
        <v>332</v>
      </c>
      <c r="F258" s="85" t="s">
        <v>776</v>
      </c>
      <c r="G258" s="457"/>
      <c r="H258" s="457"/>
      <c r="I258" s="459"/>
      <c r="J258" s="478"/>
      <c r="K258" s="477"/>
      <c r="L258" s="477"/>
      <c r="M258" s="477"/>
      <c r="N258" s="477"/>
      <c r="O258" s="477"/>
      <c r="P258" s="477"/>
    </row>
    <row r="259" spans="1:16" ht="45" customHeight="1">
      <c r="A259" s="215"/>
      <c r="B259" s="216"/>
      <c r="C259" s="454"/>
      <c r="D259" s="84" t="s">
        <v>784</v>
      </c>
      <c r="E259" s="85" t="s">
        <v>332</v>
      </c>
      <c r="F259" s="85" t="s">
        <v>776</v>
      </c>
      <c r="G259" s="457"/>
      <c r="H259" s="457"/>
      <c r="I259" s="459"/>
      <c r="J259" s="478"/>
      <c r="K259" s="477"/>
      <c r="L259" s="477"/>
      <c r="M259" s="477"/>
      <c r="N259" s="477"/>
      <c r="O259" s="477"/>
      <c r="P259" s="477"/>
    </row>
    <row r="260" spans="1:16" ht="48.75" customHeight="1">
      <c r="A260" s="213"/>
      <c r="B260" s="211"/>
      <c r="C260" s="454"/>
      <c r="D260" s="84" t="s">
        <v>785</v>
      </c>
      <c r="E260" s="85" t="s">
        <v>332</v>
      </c>
      <c r="F260" s="85" t="s">
        <v>776</v>
      </c>
      <c r="G260" s="457"/>
      <c r="H260" s="457"/>
      <c r="I260" s="459"/>
      <c r="J260" s="478"/>
      <c r="K260" s="477"/>
      <c r="L260" s="477"/>
      <c r="M260" s="477"/>
      <c r="N260" s="477"/>
      <c r="O260" s="477"/>
      <c r="P260" s="477"/>
    </row>
    <row r="261" spans="1:16" ht="39.75" customHeight="1">
      <c r="A261" s="411" t="s">
        <v>286</v>
      </c>
      <c r="B261" s="476"/>
      <c r="C261" s="476"/>
      <c r="D261" s="476"/>
      <c r="E261" s="476"/>
      <c r="F261" s="476"/>
      <c r="G261" s="476"/>
      <c r="H261" s="476"/>
      <c r="I261" s="476"/>
      <c r="J261" s="463"/>
      <c r="K261" s="7">
        <f t="shared" ref="K261:P261" si="50">K262+K280+K294+K296+K298+K306+K308+K310+K312+K314</f>
        <v>282549.8</v>
      </c>
      <c r="L261" s="7">
        <f t="shared" si="50"/>
        <v>279574.7</v>
      </c>
      <c r="M261" s="7">
        <f t="shared" si="50"/>
        <v>355673.89999999985</v>
      </c>
      <c r="N261" s="7">
        <f t="shared" si="50"/>
        <v>361314.89999999997</v>
      </c>
      <c r="O261" s="7">
        <f t="shared" si="50"/>
        <v>302400.99999999994</v>
      </c>
      <c r="P261" s="7">
        <f t="shared" si="50"/>
        <v>304118.69999999995</v>
      </c>
    </row>
    <row r="262" spans="1:16" ht="43.5" customHeight="1">
      <c r="A262" s="371" t="s">
        <v>68</v>
      </c>
      <c r="B262" s="463"/>
      <c r="C262" s="373" t="s">
        <v>250</v>
      </c>
      <c r="D262" s="374"/>
      <c r="E262" s="374"/>
      <c r="F262" s="374"/>
      <c r="G262" s="374"/>
      <c r="H262" s="374"/>
      <c r="I262" s="374"/>
      <c r="J262" s="375"/>
      <c r="K262" s="36">
        <f>SUM(K263:K279)</f>
        <v>38454.6</v>
      </c>
      <c r="L262" s="36">
        <f t="shared" ref="L262:P262" si="51">SUM(L263:L279)</f>
        <v>38213.700000000004</v>
      </c>
      <c r="M262" s="36">
        <f>SUM(M263:M279)</f>
        <v>43086.299999999996</v>
      </c>
      <c r="N262" s="36">
        <f t="shared" si="51"/>
        <v>45879.8</v>
      </c>
      <c r="O262" s="36">
        <f t="shared" si="51"/>
        <v>47029.8</v>
      </c>
      <c r="P262" s="36">
        <f t="shared" si="51"/>
        <v>47036.5</v>
      </c>
    </row>
    <row r="263" spans="1:16" ht="24.75" customHeight="1">
      <c r="A263" s="353">
        <v>901</v>
      </c>
      <c r="B263" s="347" t="s">
        <v>65</v>
      </c>
      <c r="C263" s="404" t="s">
        <v>385</v>
      </c>
      <c r="D263" s="391" t="s">
        <v>737</v>
      </c>
      <c r="E263" s="391" t="s">
        <v>412</v>
      </c>
      <c r="F263" s="391" t="s">
        <v>726</v>
      </c>
      <c r="G263" s="4" t="s">
        <v>46</v>
      </c>
      <c r="H263" s="4" t="s">
        <v>69</v>
      </c>
      <c r="I263" s="4" t="s">
        <v>152</v>
      </c>
      <c r="J263" s="4">
        <v>100</v>
      </c>
      <c r="K263" s="11">
        <v>357.6</v>
      </c>
      <c r="L263" s="11">
        <v>356.6</v>
      </c>
      <c r="M263" s="11">
        <v>397.1</v>
      </c>
      <c r="N263" s="11">
        <v>414.8</v>
      </c>
      <c r="O263" s="11">
        <v>431.4</v>
      </c>
      <c r="P263" s="11">
        <v>431.4</v>
      </c>
    </row>
    <row r="264" spans="1:16" ht="24.75" customHeight="1">
      <c r="A264" s="353">
        <v>901</v>
      </c>
      <c r="B264" s="347" t="s">
        <v>65</v>
      </c>
      <c r="C264" s="426"/>
      <c r="D264" s="441"/>
      <c r="E264" s="441"/>
      <c r="F264" s="441"/>
      <c r="G264" s="4" t="s">
        <v>46</v>
      </c>
      <c r="H264" s="4" t="s">
        <v>69</v>
      </c>
      <c r="I264" s="4" t="s">
        <v>152</v>
      </c>
      <c r="J264" s="4" t="s">
        <v>50</v>
      </c>
      <c r="K264" s="11">
        <v>10.199999999999999</v>
      </c>
      <c r="L264" s="11">
        <v>5</v>
      </c>
      <c r="M264" s="11">
        <v>39.9</v>
      </c>
      <c r="N264" s="11">
        <v>7</v>
      </c>
      <c r="O264" s="11">
        <v>7</v>
      </c>
      <c r="P264" s="11">
        <v>7</v>
      </c>
    </row>
    <row r="265" spans="1:16" ht="26.25" customHeight="1">
      <c r="A265" s="353">
        <v>901</v>
      </c>
      <c r="B265" s="347" t="s">
        <v>65</v>
      </c>
      <c r="C265" s="405"/>
      <c r="D265" s="392"/>
      <c r="E265" s="392"/>
      <c r="F265" s="392"/>
      <c r="G265" s="264" t="s">
        <v>46</v>
      </c>
      <c r="H265" s="264" t="s">
        <v>69</v>
      </c>
      <c r="I265" s="264" t="s">
        <v>152</v>
      </c>
      <c r="J265" s="264" t="s">
        <v>51</v>
      </c>
      <c r="K265" s="11">
        <v>0.3</v>
      </c>
      <c r="L265" s="11">
        <v>0.3</v>
      </c>
      <c r="M265" s="11">
        <v>0</v>
      </c>
      <c r="N265" s="11">
        <v>0</v>
      </c>
      <c r="O265" s="11">
        <v>0</v>
      </c>
      <c r="P265" s="11">
        <v>0</v>
      </c>
    </row>
    <row r="266" spans="1:16" ht="67.5" customHeight="1">
      <c r="A266" s="212">
        <v>902</v>
      </c>
      <c r="B266" s="210" t="s">
        <v>65</v>
      </c>
      <c r="C266" s="454" t="s">
        <v>385</v>
      </c>
      <c r="D266" s="439" t="s">
        <v>570</v>
      </c>
      <c r="E266" s="391" t="s">
        <v>500</v>
      </c>
      <c r="F266" s="391" t="s">
        <v>661</v>
      </c>
      <c r="G266" s="4" t="s">
        <v>46</v>
      </c>
      <c r="H266" s="4" t="s">
        <v>80</v>
      </c>
      <c r="I266" s="4" t="s">
        <v>276</v>
      </c>
      <c r="J266" s="4">
        <v>100</v>
      </c>
      <c r="K266" s="11">
        <v>815.4</v>
      </c>
      <c r="L266" s="11">
        <v>765.8</v>
      </c>
      <c r="M266" s="11">
        <v>960.2</v>
      </c>
      <c r="N266" s="11">
        <v>1091.7</v>
      </c>
      <c r="O266" s="11">
        <v>1135.3</v>
      </c>
      <c r="P266" s="11">
        <v>1135.3</v>
      </c>
    </row>
    <row r="267" spans="1:16" ht="61.5" customHeight="1">
      <c r="A267" s="212">
        <v>902</v>
      </c>
      <c r="B267" s="210" t="s">
        <v>65</v>
      </c>
      <c r="C267" s="454"/>
      <c r="D267" s="439"/>
      <c r="E267" s="441"/>
      <c r="F267" s="441"/>
      <c r="G267" s="4" t="s">
        <v>46</v>
      </c>
      <c r="H267" s="4" t="s">
        <v>74</v>
      </c>
      <c r="I267" s="4" t="s">
        <v>277</v>
      </c>
      <c r="J267" s="4">
        <v>100</v>
      </c>
      <c r="K267" s="11">
        <v>21619.200000000001</v>
      </c>
      <c r="L267" s="11">
        <v>21500.9</v>
      </c>
      <c r="M267" s="11">
        <v>24291.9</v>
      </c>
      <c r="N267" s="11">
        <v>25216.3</v>
      </c>
      <c r="O267" s="11">
        <v>25732.1</v>
      </c>
      <c r="P267" s="11">
        <v>25732.1</v>
      </c>
    </row>
    <row r="268" spans="1:16" ht="54.75" customHeight="1">
      <c r="A268" s="212">
        <v>902</v>
      </c>
      <c r="B268" s="210" t="s">
        <v>65</v>
      </c>
      <c r="C268" s="454"/>
      <c r="D268" s="439"/>
      <c r="E268" s="441"/>
      <c r="F268" s="441"/>
      <c r="G268" s="4" t="s">
        <v>46</v>
      </c>
      <c r="H268" s="4" t="s">
        <v>74</v>
      </c>
      <c r="I268" s="4" t="s">
        <v>278</v>
      </c>
      <c r="J268" s="4" t="s">
        <v>49</v>
      </c>
      <c r="K268" s="11">
        <v>700.1</v>
      </c>
      <c r="L268" s="11">
        <v>675.6</v>
      </c>
      <c r="M268" s="11">
        <v>851.1</v>
      </c>
      <c r="N268" s="11">
        <v>872.5</v>
      </c>
      <c r="O268" s="11">
        <v>907.5</v>
      </c>
      <c r="P268" s="11">
        <v>907.5</v>
      </c>
    </row>
    <row r="269" spans="1:16" ht="68.25" customHeight="1">
      <c r="A269" s="106">
        <v>905</v>
      </c>
      <c r="B269" s="107" t="s">
        <v>65</v>
      </c>
      <c r="C269" s="108" t="s">
        <v>385</v>
      </c>
      <c r="D269" s="295" t="s">
        <v>725</v>
      </c>
      <c r="E269" s="208" t="s">
        <v>44</v>
      </c>
      <c r="F269" s="208" t="s">
        <v>726</v>
      </c>
      <c r="G269" s="42" t="s">
        <v>46</v>
      </c>
      <c r="H269" s="42" t="s">
        <v>47</v>
      </c>
      <c r="I269" s="42" t="s">
        <v>48</v>
      </c>
      <c r="J269" s="42" t="s">
        <v>49</v>
      </c>
      <c r="K269" s="11">
        <v>5506.1</v>
      </c>
      <c r="L269" s="11">
        <v>5499.1</v>
      </c>
      <c r="M269" s="11">
        <v>6016.5</v>
      </c>
      <c r="N269" s="11">
        <v>6404.9</v>
      </c>
      <c r="O269" s="11">
        <v>6838.6</v>
      </c>
      <c r="P269" s="11">
        <v>6838.6</v>
      </c>
    </row>
    <row r="270" spans="1:16" ht="29.25" customHeight="1">
      <c r="A270" s="420">
        <v>910</v>
      </c>
      <c r="B270" s="422" t="s">
        <v>65</v>
      </c>
      <c r="C270" s="393" t="s">
        <v>385</v>
      </c>
      <c r="D270" s="391" t="s">
        <v>786</v>
      </c>
      <c r="E270" s="391" t="s">
        <v>775</v>
      </c>
      <c r="F270" s="391" t="s">
        <v>787</v>
      </c>
      <c r="G270" s="42" t="s">
        <v>46</v>
      </c>
      <c r="H270" s="42" t="s">
        <v>47</v>
      </c>
      <c r="I270" s="42" t="s">
        <v>70</v>
      </c>
      <c r="J270" s="42" t="s">
        <v>49</v>
      </c>
      <c r="K270" s="11">
        <v>660.9</v>
      </c>
      <c r="L270" s="11">
        <v>651.20000000000005</v>
      </c>
      <c r="M270" s="11">
        <v>732.5</v>
      </c>
      <c r="N270" s="11">
        <v>781.8</v>
      </c>
      <c r="O270" s="11">
        <v>797.7</v>
      </c>
      <c r="P270" s="11">
        <v>797.7</v>
      </c>
    </row>
    <row r="271" spans="1:16" ht="29.25" customHeight="1">
      <c r="A271" s="460"/>
      <c r="B271" s="458"/>
      <c r="C271" s="455"/>
      <c r="D271" s="441"/>
      <c r="E271" s="441"/>
      <c r="F271" s="441"/>
      <c r="G271" s="45" t="s">
        <v>46</v>
      </c>
      <c r="H271" s="45" t="s">
        <v>47</v>
      </c>
      <c r="I271" s="45" t="s">
        <v>71</v>
      </c>
      <c r="J271" s="45" t="s">
        <v>49</v>
      </c>
      <c r="K271" s="11">
        <v>845</v>
      </c>
      <c r="L271" s="11">
        <v>844.8</v>
      </c>
      <c r="M271" s="11">
        <v>990.3</v>
      </c>
      <c r="N271" s="11">
        <v>1050</v>
      </c>
      <c r="O271" s="11">
        <v>1098.9000000000001</v>
      </c>
      <c r="P271" s="11">
        <v>1098.9000000000001</v>
      </c>
    </row>
    <row r="272" spans="1:16" ht="29.25" customHeight="1">
      <c r="A272" s="460"/>
      <c r="B272" s="458"/>
      <c r="C272" s="455"/>
      <c r="D272" s="441"/>
      <c r="E272" s="441"/>
      <c r="F272" s="441"/>
      <c r="G272" s="45" t="s">
        <v>46</v>
      </c>
      <c r="H272" s="45" t="s">
        <v>47</v>
      </c>
      <c r="I272" s="45" t="s">
        <v>71</v>
      </c>
      <c r="J272" s="45" t="s">
        <v>50</v>
      </c>
      <c r="K272" s="11">
        <v>110.3</v>
      </c>
      <c r="L272" s="11">
        <v>110.3</v>
      </c>
      <c r="M272" s="11">
        <v>100.9</v>
      </c>
      <c r="N272" s="11">
        <v>47.5</v>
      </c>
      <c r="O272" s="11">
        <v>38</v>
      </c>
      <c r="P272" s="11">
        <v>44.7</v>
      </c>
    </row>
    <row r="273" spans="1:16" ht="25.5" customHeight="1">
      <c r="A273" s="461"/>
      <c r="B273" s="427"/>
      <c r="C273" s="394"/>
      <c r="D273" s="392"/>
      <c r="E273" s="392"/>
      <c r="F273" s="392"/>
      <c r="G273" s="45" t="s">
        <v>46</v>
      </c>
      <c r="H273" s="45" t="s">
        <v>47</v>
      </c>
      <c r="I273" s="45" t="s">
        <v>71</v>
      </c>
      <c r="J273" s="45" t="s">
        <v>51</v>
      </c>
      <c r="K273" s="11">
        <v>0</v>
      </c>
      <c r="L273" s="11">
        <v>0</v>
      </c>
      <c r="M273" s="11">
        <v>3</v>
      </c>
      <c r="N273" s="11">
        <v>19</v>
      </c>
      <c r="O273" s="11">
        <v>19</v>
      </c>
      <c r="P273" s="11">
        <v>19</v>
      </c>
    </row>
    <row r="274" spans="1:16" ht="88.5" customHeight="1">
      <c r="A274" s="207">
        <v>921</v>
      </c>
      <c r="B274" s="210" t="s">
        <v>65</v>
      </c>
      <c r="C274" s="224" t="s">
        <v>385</v>
      </c>
      <c r="D274" s="3" t="s">
        <v>770</v>
      </c>
      <c r="E274" s="65" t="s">
        <v>771</v>
      </c>
      <c r="F274" s="160" t="s">
        <v>726</v>
      </c>
      <c r="G274" s="4" t="s">
        <v>46</v>
      </c>
      <c r="H274" s="4">
        <v>13</v>
      </c>
      <c r="I274" s="4" t="s">
        <v>151</v>
      </c>
      <c r="J274" s="4">
        <v>100</v>
      </c>
      <c r="K274" s="19">
        <v>3696.4</v>
      </c>
      <c r="L274" s="19">
        <v>3671</v>
      </c>
      <c r="M274" s="19">
        <v>4167.3999999999996</v>
      </c>
      <c r="N274" s="19">
        <v>4725.2</v>
      </c>
      <c r="O274" s="19">
        <v>4725.2</v>
      </c>
      <c r="P274" s="19">
        <v>4725.2</v>
      </c>
    </row>
    <row r="275" spans="1:16" ht="82.5" customHeight="1">
      <c r="A275" s="212">
        <v>924</v>
      </c>
      <c r="B275" s="210" t="s">
        <v>65</v>
      </c>
      <c r="C275" s="314" t="s">
        <v>385</v>
      </c>
      <c r="D275" s="327" t="s">
        <v>898</v>
      </c>
      <c r="E275" s="325" t="s">
        <v>512</v>
      </c>
      <c r="F275" s="325" t="s">
        <v>726</v>
      </c>
      <c r="G275" s="4" t="s">
        <v>138</v>
      </c>
      <c r="H275" s="4" t="s">
        <v>138</v>
      </c>
      <c r="I275" s="4" t="s">
        <v>326</v>
      </c>
      <c r="J275" s="4" t="s">
        <v>49</v>
      </c>
      <c r="K275" s="11">
        <v>2216.6</v>
      </c>
      <c r="L275" s="11">
        <v>2216.6</v>
      </c>
      <c r="M275" s="11">
        <v>2698.7</v>
      </c>
      <c r="N275" s="11">
        <v>3182.8</v>
      </c>
      <c r="O275" s="11">
        <v>3182.8</v>
      </c>
      <c r="P275" s="11">
        <v>3182.8</v>
      </c>
    </row>
    <row r="276" spans="1:16" ht="192.75" customHeight="1">
      <c r="A276" s="143">
        <v>925</v>
      </c>
      <c r="B276" s="142" t="s">
        <v>65</v>
      </c>
      <c r="C276" s="147" t="s">
        <v>385</v>
      </c>
      <c r="D276" s="304" t="s">
        <v>813</v>
      </c>
      <c r="E276" s="151" t="s">
        <v>501</v>
      </c>
      <c r="F276" s="300" t="s">
        <v>814</v>
      </c>
      <c r="G276" s="12" t="s">
        <v>137</v>
      </c>
      <c r="H276" s="12" t="s">
        <v>78</v>
      </c>
      <c r="I276" s="12" t="s">
        <v>117</v>
      </c>
      <c r="J276" s="12" t="s">
        <v>49</v>
      </c>
      <c r="K276" s="11">
        <v>44.2</v>
      </c>
      <c r="L276" s="11">
        <v>44.2</v>
      </c>
      <c r="M276" s="11">
        <v>0</v>
      </c>
      <c r="N276" s="11">
        <v>0</v>
      </c>
      <c r="O276" s="11">
        <v>0</v>
      </c>
      <c r="P276" s="11">
        <v>0</v>
      </c>
    </row>
    <row r="277" spans="1:16" ht="175.5" customHeight="1">
      <c r="A277" s="124">
        <v>926</v>
      </c>
      <c r="B277" s="119" t="s">
        <v>65</v>
      </c>
      <c r="C277" s="120" t="s">
        <v>385</v>
      </c>
      <c r="D277" s="330" t="s">
        <v>917</v>
      </c>
      <c r="E277" s="43" t="s">
        <v>381</v>
      </c>
      <c r="F277" s="43" t="s">
        <v>918</v>
      </c>
      <c r="G277" s="4" t="s">
        <v>145</v>
      </c>
      <c r="H277" s="4" t="s">
        <v>74</v>
      </c>
      <c r="I277" s="4" t="s">
        <v>282</v>
      </c>
      <c r="J277" s="4" t="s">
        <v>49</v>
      </c>
      <c r="K277" s="11">
        <v>602.4</v>
      </c>
      <c r="L277" s="11">
        <v>602.4</v>
      </c>
      <c r="M277" s="11">
        <v>658.6</v>
      </c>
      <c r="N277" s="11">
        <v>699.9</v>
      </c>
      <c r="O277" s="11">
        <v>699.9</v>
      </c>
      <c r="P277" s="11">
        <v>699.9</v>
      </c>
    </row>
    <row r="278" spans="1:16" ht="234" customHeight="1">
      <c r="A278" s="118">
        <v>929</v>
      </c>
      <c r="B278" s="116" t="s">
        <v>65</v>
      </c>
      <c r="C278" s="117" t="s">
        <v>385</v>
      </c>
      <c r="D278" s="322" t="s">
        <v>935</v>
      </c>
      <c r="E278" s="149" t="s">
        <v>491</v>
      </c>
      <c r="F278" s="149" t="s">
        <v>936</v>
      </c>
      <c r="G278" s="4" t="s">
        <v>183</v>
      </c>
      <c r="H278" s="4" t="s">
        <v>138</v>
      </c>
      <c r="I278" s="4" t="s">
        <v>92</v>
      </c>
      <c r="J278" s="4" t="s">
        <v>49</v>
      </c>
      <c r="K278" s="11">
        <v>569.4</v>
      </c>
      <c r="L278" s="11">
        <v>569.4</v>
      </c>
      <c r="M278" s="11">
        <v>406.5</v>
      </c>
      <c r="N278" s="11">
        <v>702.1</v>
      </c>
      <c r="O278" s="11">
        <v>727.8</v>
      </c>
      <c r="P278" s="11">
        <v>727.8</v>
      </c>
    </row>
    <row r="279" spans="1:16" ht="234" customHeight="1">
      <c r="A279" s="127">
        <v>934</v>
      </c>
      <c r="B279" s="126" t="s">
        <v>65</v>
      </c>
      <c r="C279" s="131" t="s">
        <v>385</v>
      </c>
      <c r="D279" s="338" t="s">
        <v>938</v>
      </c>
      <c r="E279" s="158" t="s">
        <v>490</v>
      </c>
      <c r="F279" s="158" t="s">
        <v>939</v>
      </c>
      <c r="G279" s="12" t="s">
        <v>137</v>
      </c>
      <c r="H279" s="12" t="s">
        <v>78</v>
      </c>
      <c r="I279" s="12" t="s">
        <v>90</v>
      </c>
      <c r="J279" s="12" t="s">
        <v>49</v>
      </c>
      <c r="K279" s="11">
        <v>700.5</v>
      </c>
      <c r="L279" s="11">
        <v>700.5</v>
      </c>
      <c r="M279" s="11">
        <v>771.7</v>
      </c>
      <c r="N279" s="11">
        <v>664.3</v>
      </c>
      <c r="O279" s="11">
        <v>688.6</v>
      </c>
      <c r="P279" s="11">
        <v>688.6</v>
      </c>
    </row>
    <row r="280" spans="1:16" ht="39.75" customHeight="1">
      <c r="A280" s="371" t="s">
        <v>283</v>
      </c>
      <c r="B280" s="372"/>
      <c r="C280" s="414" t="s">
        <v>285</v>
      </c>
      <c r="D280" s="414"/>
      <c r="E280" s="414"/>
      <c r="F280" s="414"/>
      <c r="G280" s="414"/>
      <c r="H280" s="414"/>
      <c r="I280" s="414"/>
      <c r="J280" s="414"/>
      <c r="K280" s="36">
        <f t="shared" ref="K280" si="52">SUM(K281:K293)</f>
        <v>124702.09999999999</v>
      </c>
      <c r="L280" s="36">
        <f t="shared" ref="L280:P280" si="53">SUM(L281:L293)</f>
        <v>123474.8</v>
      </c>
      <c r="M280" s="36">
        <f t="shared" si="53"/>
        <v>137769.09999999995</v>
      </c>
      <c r="N280" s="36">
        <f t="shared" si="53"/>
        <v>150239.99999999997</v>
      </c>
      <c r="O280" s="36">
        <f t="shared" si="53"/>
        <v>155649.79999999999</v>
      </c>
      <c r="P280" s="36">
        <f t="shared" si="53"/>
        <v>155649.79999999999</v>
      </c>
    </row>
    <row r="281" spans="1:16" ht="65.25" customHeight="1">
      <c r="A281" s="1">
        <v>901</v>
      </c>
      <c r="B281" s="42" t="s">
        <v>65</v>
      </c>
      <c r="C281" s="43" t="s">
        <v>385</v>
      </c>
      <c r="D281" s="295" t="s">
        <v>737</v>
      </c>
      <c r="E281" s="5" t="s">
        <v>341</v>
      </c>
      <c r="F281" s="295" t="s">
        <v>726</v>
      </c>
      <c r="G281" s="42" t="s">
        <v>46</v>
      </c>
      <c r="H281" s="42" t="s">
        <v>69</v>
      </c>
      <c r="I281" s="42" t="s">
        <v>152</v>
      </c>
      <c r="J281" s="42">
        <v>100</v>
      </c>
      <c r="K281" s="11">
        <v>1181</v>
      </c>
      <c r="L281" s="11">
        <v>1181</v>
      </c>
      <c r="M281" s="11">
        <v>1313.5</v>
      </c>
      <c r="N281" s="11">
        <v>1373.4</v>
      </c>
      <c r="O281" s="11">
        <v>1428.4</v>
      </c>
      <c r="P281" s="11">
        <v>1428.4</v>
      </c>
    </row>
    <row r="282" spans="1:16" ht="65.25" customHeight="1">
      <c r="A282" s="212">
        <v>902</v>
      </c>
      <c r="B282" s="210" t="s">
        <v>65</v>
      </c>
      <c r="C282" s="393" t="s">
        <v>385</v>
      </c>
      <c r="D282" s="389" t="s">
        <v>709</v>
      </c>
      <c r="E282" s="391" t="s">
        <v>500</v>
      </c>
      <c r="F282" s="391" t="s">
        <v>662</v>
      </c>
      <c r="G282" s="42" t="s">
        <v>46</v>
      </c>
      <c r="H282" s="42" t="s">
        <v>80</v>
      </c>
      <c r="I282" s="42" t="s">
        <v>276</v>
      </c>
      <c r="J282" s="42">
        <v>100</v>
      </c>
      <c r="K282" s="11">
        <v>3039.3</v>
      </c>
      <c r="L282" s="11">
        <v>2838.4</v>
      </c>
      <c r="M282" s="11">
        <v>3427.9</v>
      </c>
      <c r="N282" s="11">
        <v>3614.7</v>
      </c>
      <c r="O282" s="11">
        <v>3759.5</v>
      </c>
      <c r="P282" s="11">
        <v>3759.5</v>
      </c>
    </row>
    <row r="283" spans="1:16" ht="65.25" customHeight="1">
      <c r="A283" s="212">
        <v>902</v>
      </c>
      <c r="B283" s="210" t="s">
        <v>65</v>
      </c>
      <c r="C283" s="455"/>
      <c r="D283" s="462"/>
      <c r="E283" s="441"/>
      <c r="F283" s="441"/>
      <c r="G283" s="42" t="s">
        <v>46</v>
      </c>
      <c r="H283" s="42" t="s">
        <v>74</v>
      </c>
      <c r="I283" s="42" t="s">
        <v>278</v>
      </c>
      <c r="J283" s="42" t="s">
        <v>49</v>
      </c>
      <c r="K283" s="11">
        <v>2237</v>
      </c>
      <c r="L283" s="11">
        <v>2237</v>
      </c>
      <c r="M283" s="11">
        <v>2766</v>
      </c>
      <c r="N283" s="11">
        <v>2889.1</v>
      </c>
      <c r="O283" s="11">
        <v>3004.8</v>
      </c>
      <c r="P283" s="11">
        <v>3004.8</v>
      </c>
    </row>
    <row r="284" spans="1:16" ht="53.25" customHeight="1">
      <c r="A284" s="212">
        <v>902</v>
      </c>
      <c r="B284" s="210" t="s">
        <v>65</v>
      </c>
      <c r="C284" s="455"/>
      <c r="D284" s="462"/>
      <c r="E284" s="441"/>
      <c r="F284" s="441"/>
      <c r="G284" s="42" t="s">
        <v>46</v>
      </c>
      <c r="H284" s="42" t="s">
        <v>74</v>
      </c>
      <c r="I284" s="42" t="s">
        <v>277</v>
      </c>
      <c r="J284" s="42">
        <v>100</v>
      </c>
      <c r="K284" s="11">
        <v>69062.7</v>
      </c>
      <c r="L284" s="11">
        <v>68206.899999999994</v>
      </c>
      <c r="M284" s="11">
        <v>76169.2</v>
      </c>
      <c r="N284" s="11">
        <v>81925</v>
      </c>
      <c r="O284" s="11">
        <v>85205.5</v>
      </c>
      <c r="P284" s="11">
        <v>85205.5</v>
      </c>
    </row>
    <row r="285" spans="1:16" ht="66.75" customHeight="1">
      <c r="A285" s="2">
        <v>905</v>
      </c>
      <c r="B285" s="42" t="s">
        <v>65</v>
      </c>
      <c r="C285" s="43" t="s">
        <v>385</v>
      </c>
      <c r="D285" s="295" t="s">
        <v>725</v>
      </c>
      <c r="E285" s="208" t="s">
        <v>44</v>
      </c>
      <c r="F285" s="208" t="s">
        <v>726</v>
      </c>
      <c r="G285" s="42" t="s">
        <v>46</v>
      </c>
      <c r="H285" s="42" t="s">
        <v>47</v>
      </c>
      <c r="I285" s="42" t="s">
        <v>48</v>
      </c>
      <c r="J285" s="42" t="s">
        <v>49</v>
      </c>
      <c r="K285" s="11">
        <v>18200.599999999999</v>
      </c>
      <c r="L285" s="11">
        <v>18194.599999999999</v>
      </c>
      <c r="M285" s="11">
        <v>19772.599999999999</v>
      </c>
      <c r="N285" s="11">
        <v>21144.7</v>
      </c>
      <c r="O285" s="11">
        <v>22580.7</v>
      </c>
      <c r="P285" s="11">
        <v>22580.7</v>
      </c>
    </row>
    <row r="286" spans="1:16" ht="36.75" customHeight="1">
      <c r="A286" s="212">
        <v>910</v>
      </c>
      <c r="B286" s="210" t="s">
        <v>65</v>
      </c>
      <c r="C286" s="393" t="s">
        <v>385</v>
      </c>
      <c r="D286" s="391" t="s">
        <v>786</v>
      </c>
      <c r="E286" s="391" t="s">
        <v>775</v>
      </c>
      <c r="F286" s="391" t="s">
        <v>787</v>
      </c>
      <c r="G286" s="42" t="s">
        <v>46</v>
      </c>
      <c r="H286" s="42" t="s">
        <v>47</v>
      </c>
      <c r="I286" s="42" t="s">
        <v>71</v>
      </c>
      <c r="J286" s="42" t="s">
        <v>49</v>
      </c>
      <c r="K286" s="11">
        <v>2188.4</v>
      </c>
      <c r="L286" s="11">
        <v>2156.3000000000002</v>
      </c>
      <c r="M286" s="11">
        <v>2425.1999999999998</v>
      </c>
      <c r="N286" s="11">
        <v>2588.8000000000002</v>
      </c>
      <c r="O286" s="11">
        <v>2639</v>
      </c>
      <c r="P286" s="11">
        <v>2639</v>
      </c>
    </row>
    <row r="287" spans="1:16" ht="27.75" customHeight="1">
      <c r="A287" s="212">
        <v>910</v>
      </c>
      <c r="B287" s="210" t="s">
        <v>65</v>
      </c>
      <c r="C287" s="394"/>
      <c r="D287" s="392"/>
      <c r="E287" s="392"/>
      <c r="F287" s="392"/>
      <c r="G287" s="45" t="s">
        <v>46</v>
      </c>
      <c r="H287" s="45" t="s">
        <v>47</v>
      </c>
      <c r="I287" s="45" t="s">
        <v>70</v>
      </c>
      <c r="J287" s="45" t="s">
        <v>49</v>
      </c>
      <c r="K287" s="11">
        <v>2808.4</v>
      </c>
      <c r="L287" s="11">
        <v>2808.3</v>
      </c>
      <c r="M287" s="11">
        <v>3225.2</v>
      </c>
      <c r="N287" s="11">
        <v>3476.7</v>
      </c>
      <c r="O287" s="11">
        <v>3638.7</v>
      </c>
      <c r="P287" s="11">
        <v>3638.7</v>
      </c>
    </row>
    <row r="288" spans="1:16" ht="84.75" customHeight="1">
      <c r="A288" s="1">
        <v>921</v>
      </c>
      <c r="B288" s="42" t="s">
        <v>65</v>
      </c>
      <c r="C288" s="43" t="s">
        <v>385</v>
      </c>
      <c r="D288" s="3" t="s">
        <v>770</v>
      </c>
      <c r="E288" s="302" t="s">
        <v>771</v>
      </c>
      <c r="F288" s="160" t="s">
        <v>726</v>
      </c>
      <c r="G288" s="42" t="s">
        <v>46</v>
      </c>
      <c r="H288" s="42">
        <v>13</v>
      </c>
      <c r="I288" s="42" t="s">
        <v>151</v>
      </c>
      <c r="J288" s="42">
        <v>100</v>
      </c>
      <c r="K288" s="19">
        <v>12386.5</v>
      </c>
      <c r="L288" s="19">
        <v>12254.7</v>
      </c>
      <c r="M288" s="19">
        <v>13855.6</v>
      </c>
      <c r="N288" s="19">
        <v>15646.3</v>
      </c>
      <c r="O288" s="19">
        <v>15646.3</v>
      </c>
      <c r="P288" s="19">
        <v>15646.3</v>
      </c>
    </row>
    <row r="289" spans="1:16" ht="79.5" customHeight="1">
      <c r="A289" s="313">
        <v>924</v>
      </c>
      <c r="B289" s="318" t="s">
        <v>65</v>
      </c>
      <c r="C289" s="323" t="s">
        <v>385</v>
      </c>
      <c r="D289" s="327" t="s">
        <v>899</v>
      </c>
      <c r="E289" s="325" t="s">
        <v>512</v>
      </c>
      <c r="F289" s="325" t="s">
        <v>726</v>
      </c>
      <c r="G289" s="42" t="s">
        <v>138</v>
      </c>
      <c r="H289" s="42" t="s">
        <v>138</v>
      </c>
      <c r="I289" s="42" t="s">
        <v>326</v>
      </c>
      <c r="J289" s="42" t="s">
        <v>49</v>
      </c>
      <c r="K289" s="11">
        <v>7542.6</v>
      </c>
      <c r="L289" s="11">
        <v>7542.6</v>
      </c>
      <c r="M289" s="11">
        <v>9272.4</v>
      </c>
      <c r="N289" s="11">
        <v>10539.1</v>
      </c>
      <c r="O289" s="11">
        <v>10539.1</v>
      </c>
      <c r="P289" s="11">
        <v>10539.1</v>
      </c>
    </row>
    <row r="290" spans="1:16" ht="192" customHeight="1">
      <c r="A290" s="48">
        <v>925</v>
      </c>
      <c r="B290" s="49" t="s">
        <v>65</v>
      </c>
      <c r="C290" s="50" t="s">
        <v>385</v>
      </c>
      <c r="D290" s="310" t="s">
        <v>815</v>
      </c>
      <c r="E290" s="159" t="s">
        <v>501</v>
      </c>
      <c r="F290" s="160" t="s">
        <v>814</v>
      </c>
      <c r="G290" s="49" t="s">
        <v>137</v>
      </c>
      <c r="H290" s="49" t="s">
        <v>78</v>
      </c>
      <c r="I290" s="49" t="s">
        <v>117</v>
      </c>
      <c r="J290" s="49" t="s">
        <v>49</v>
      </c>
      <c r="K290" s="11">
        <v>146.1</v>
      </c>
      <c r="L290" s="11">
        <v>146.1</v>
      </c>
      <c r="M290" s="11">
        <v>200.4</v>
      </c>
      <c r="N290" s="11">
        <v>200</v>
      </c>
      <c r="O290" s="11">
        <v>200</v>
      </c>
      <c r="P290" s="11">
        <v>200</v>
      </c>
    </row>
    <row r="291" spans="1:16" ht="176.25" customHeight="1">
      <c r="A291" s="1">
        <v>926</v>
      </c>
      <c r="B291" s="42" t="s">
        <v>65</v>
      </c>
      <c r="C291" s="43" t="s">
        <v>385</v>
      </c>
      <c r="D291" s="330" t="s">
        <v>917</v>
      </c>
      <c r="E291" s="43" t="s">
        <v>381</v>
      </c>
      <c r="F291" s="43" t="s">
        <v>918</v>
      </c>
      <c r="G291" s="42" t="s">
        <v>145</v>
      </c>
      <c r="H291" s="42" t="s">
        <v>74</v>
      </c>
      <c r="I291" s="42" t="s">
        <v>282</v>
      </c>
      <c r="J291" s="42" t="s">
        <v>49</v>
      </c>
      <c r="K291" s="11">
        <v>2070.9</v>
      </c>
      <c r="L291" s="11">
        <v>2070.8000000000002</v>
      </c>
      <c r="M291" s="11">
        <v>2168.4</v>
      </c>
      <c r="N291" s="11">
        <v>2317.3000000000002</v>
      </c>
      <c r="O291" s="11">
        <v>2317.3000000000002</v>
      </c>
      <c r="P291" s="11">
        <v>2317.3000000000002</v>
      </c>
    </row>
    <row r="292" spans="1:16" ht="234" customHeight="1">
      <c r="A292" s="1">
        <v>929</v>
      </c>
      <c r="B292" s="42" t="s">
        <v>65</v>
      </c>
      <c r="C292" s="43" t="s">
        <v>385</v>
      </c>
      <c r="D292" s="322" t="s">
        <v>935</v>
      </c>
      <c r="E292" s="149" t="s">
        <v>491</v>
      </c>
      <c r="F292" s="149" t="s">
        <v>936</v>
      </c>
      <c r="G292" s="42" t="s">
        <v>183</v>
      </c>
      <c r="H292" s="42" t="s">
        <v>138</v>
      </c>
      <c r="I292" s="42" t="s">
        <v>92</v>
      </c>
      <c r="J292" s="42" t="s">
        <v>49</v>
      </c>
      <c r="K292" s="11">
        <v>1980.9</v>
      </c>
      <c r="L292" s="11">
        <v>1980.9</v>
      </c>
      <c r="M292" s="11">
        <v>1364.9</v>
      </c>
      <c r="N292" s="11">
        <v>2325</v>
      </c>
      <c r="O292" s="11">
        <v>2410.1999999999998</v>
      </c>
      <c r="P292" s="11">
        <v>2410.1999999999998</v>
      </c>
    </row>
    <row r="293" spans="1:16" ht="226.5" customHeight="1">
      <c r="A293" s="48">
        <v>934</v>
      </c>
      <c r="B293" s="49" t="s">
        <v>65</v>
      </c>
      <c r="C293" s="50" t="s">
        <v>385</v>
      </c>
      <c r="D293" s="338" t="s">
        <v>938</v>
      </c>
      <c r="E293" s="158" t="s">
        <v>490</v>
      </c>
      <c r="F293" s="158" t="s">
        <v>939</v>
      </c>
      <c r="G293" s="49" t="s">
        <v>137</v>
      </c>
      <c r="H293" s="12" t="s">
        <v>78</v>
      </c>
      <c r="I293" s="49" t="s">
        <v>90</v>
      </c>
      <c r="J293" s="49" t="s">
        <v>49</v>
      </c>
      <c r="K293" s="11">
        <v>1857.7</v>
      </c>
      <c r="L293" s="11">
        <v>1857.2</v>
      </c>
      <c r="M293" s="11">
        <v>1807.8</v>
      </c>
      <c r="N293" s="11">
        <v>2199.9</v>
      </c>
      <c r="O293" s="11">
        <v>2280.3000000000002</v>
      </c>
      <c r="P293" s="11">
        <v>2280.3000000000002</v>
      </c>
    </row>
    <row r="294" spans="1:16" ht="39" hidden="1" customHeight="1">
      <c r="A294" s="371" t="s">
        <v>252</v>
      </c>
      <c r="B294" s="372"/>
      <c r="C294" s="414" t="s">
        <v>251</v>
      </c>
      <c r="D294" s="414"/>
      <c r="E294" s="414"/>
      <c r="F294" s="414"/>
      <c r="G294" s="414"/>
      <c r="H294" s="414"/>
      <c r="I294" s="414"/>
      <c r="J294" s="414"/>
      <c r="K294" s="36">
        <f t="shared" ref="K294:P294" si="54">SUM(K295:K295)</f>
        <v>0</v>
      </c>
      <c r="L294" s="36">
        <f t="shared" si="54"/>
        <v>0</v>
      </c>
      <c r="M294" s="36">
        <f t="shared" si="54"/>
        <v>0</v>
      </c>
      <c r="N294" s="36">
        <f t="shared" si="54"/>
        <v>0</v>
      </c>
      <c r="O294" s="36">
        <f t="shared" si="54"/>
        <v>0</v>
      </c>
      <c r="P294" s="36">
        <f t="shared" si="54"/>
        <v>0</v>
      </c>
    </row>
    <row r="295" spans="1:16" ht="41.25" hidden="1" customHeight="1">
      <c r="A295" s="53">
        <v>902</v>
      </c>
      <c r="B295" s="54" t="s">
        <v>199</v>
      </c>
      <c r="C295" s="55" t="s">
        <v>60</v>
      </c>
      <c r="D295" s="56" t="s">
        <v>157</v>
      </c>
      <c r="E295" s="57" t="s">
        <v>10</v>
      </c>
      <c r="F295" s="57" t="s">
        <v>198</v>
      </c>
      <c r="G295" s="58" t="s">
        <v>55</v>
      </c>
      <c r="H295" s="58" t="s">
        <v>46</v>
      </c>
      <c r="I295" s="58" t="s">
        <v>86</v>
      </c>
      <c r="J295" s="58" t="s">
        <v>58</v>
      </c>
      <c r="K295" s="11">
        <v>0</v>
      </c>
      <c r="L295" s="11">
        <v>0</v>
      </c>
      <c r="M295" s="11">
        <v>0</v>
      </c>
      <c r="N295" s="11">
        <v>0</v>
      </c>
      <c r="O295" s="11">
        <v>0</v>
      </c>
      <c r="P295" s="11">
        <v>0</v>
      </c>
    </row>
    <row r="296" spans="1:16" ht="40.5" customHeight="1">
      <c r="A296" s="371" t="s">
        <v>254</v>
      </c>
      <c r="B296" s="372"/>
      <c r="C296" s="414" t="s">
        <v>253</v>
      </c>
      <c r="D296" s="414"/>
      <c r="E296" s="414"/>
      <c r="F296" s="414"/>
      <c r="G296" s="414"/>
      <c r="H296" s="414"/>
      <c r="I296" s="414"/>
      <c r="J296" s="414"/>
      <c r="K296" s="36">
        <f t="shared" ref="K296:P296" si="55">SUM(K297:K297)</f>
        <v>58.2</v>
      </c>
      <c r="L296" s="36">
        <f t="shared" si="55"/>
        <v>58.1</v>
      </c>
      <c r="M296" s="36">
        <f t="shared" si="55"/>
        <v>51.4</v>
      </c>
      <c r="N296" s="36">
        <f t="shared" si="55"/>
        <v>46</v>
      </c>
      <c r="O296" s="36">
        <f t="shared" si="55"/>
        <v>46</v>
      </c>
      <c r="P296" s="36">
        <f t="shared" si="55"/>
        <v>46</v>
      </c>
    </row>
    <row r="297" spans="1:16" ht="63.75" customHeight="1">
      <c r="A297" s="34">
        <v>905</v>
      </c>
      <c r="B297" s="51">
        <v>10200</v>
      </c>
      <c r="C297" s="52" t="s">
        <v>60</v>
      </c>
      <c r="D297" s="295" t="s">
        <v>725</v>
      </c>
      <c r="E297" s="208" t="s">
        <v>44</v>
      </c>
      <c r="F297" s="208" t="s">
        <v>726</v>
      </c>
      <c r="G297" s="51" t="s">
        <v>55</v>
      </c>
      <c r="H297" s="51" t="s">
        <v>46</v>
      </c>
      <c r="I297" s="51" t="s">
        <v>57</v>
      </c>
      <c r="J297" s="51" t="s">
        <v>58</v>
      </c>
      <c r="K297" s="11">
        <v>58.2</v>
      </c>
      <c r="L297" s="11">
        <v>58.1</v>
      </c>
      <c r="M297" s="11">
        <v>51.4</v>
      </c>
      <c r="N297" s="11">
        <v>46</v>
      </c>
      <c r="O297" s="11">
        <v>46</v>
      </c>
      <c r="P297" s="11">
        <v>46</v>
      </c>
    </row>
    <row r="298" spans="1:16" ht="23.25" customHeight="1">
      <c r="A298" s="371" t="s">
        <v>256</v>
      </c>
      <c r="B298" s="372"/>
      <c r="C298" s="373" t="s">
        <v>255</v>
      </c>
      <c r="D298" s="374"/>
      <c r="E298" s="374"/>
      <c r="F298" s="374"/>
      <c r="G298" s="374"/>
      <c r="H298" s="374"/>
      <c r="I298" s="374"/>
      <c r="J298" s="375"/>
      <c r="K298" s="36">
        <f t="shared" ref="K298" si="56">SUM(K299:K305)</f>
        <v>82704.400000000009</v>
      </c>
      <c r="L298" s="36">
        <f t="shared" ref="L298:P298" si="57">SUM(L299:L305)</f>
        <v>81197.700000000012</v>
      </c>
      <c r="M298" s="36">
        <f t="shared" si="57"/>
        <v>87444.6</v>
      </c>
      <c r="N298" s="36">
        <f t="shared" si="57"/>
        <v>85414.5</v>
      </c>
      <c r="O298" s="36">
        <f t="shared" si="57"/>
        <v>84679.299999999988</v>
      </c>
      <c r="P298" s="36">
        <f t="shared" si="57"/>
        <v>86390.299999999988</v>
      </c>
    </row>
    <row r="299" spans="1:16" ht="23.25" customHeight="1">
      <c r="A299" s="359">
        <v>902</v>
      </c>
      <c r="B299" s="99" t="s">
        <v>140</v>
      </c>
      <c r="C299" s="428" t="s">
        <v>143</v>
      </c>
      <c r="D299" s="389" t="s">
        <v>345</v>
      </c>
      <c r="E299" s="391" t="s">
        <v>346</v>
      </c>
      <c r="F299" s="391" t="s">
        <v>663</v>
      </c>
      <c r="G299" s="4" t="s">
        <v>46</v>
      </c>
      <c r="H299" s="4" t="s">
        <v>55</v>
      </c>
      <c r="I299" s="4" t="s">
        <v>279</v>
      </c>
      <c r="J299" s="4" t="s">
        <v>49</v>
      </c>
      <c r="K299" s="35">
        <v>31308.5</v>
      </c>
      <c r="L299" s="35">
        <v>30966</v>
      </c>
      <c r="M299" s="35">
        <v>37774.6</v>
      </c>
      <c r="N299" s="35">
        <v>39362.600000000006</v>
      </c>
      <c r="O299" s="35">
        <v>40933.199999999997</v>
      </c>
      <c r="P299" s="35">
        <v>40933.199999999997</v>
      </c>
    </row>
    <row r="300" spans="1:16" ht="23.25" customHeight="1">
      <c r="A300" s="359">
        <v>902</v>
      </c>
      <c r="B300" s="99" t="s">
        <v>140</v>
      </c>
      <c r="C300" s="442"/>
      <c r="D300" s="462"/>
      <c r="E300" s="441"/>
      <c r="F300" s="441"/>
      <c r="G300" s="4" t="s">
        <v>46</v>
      </c>
      <c r="H300" s="4" t="s">
        <v>55</v>
      </c>
      <c r="I300" s="4" t="s">
        <v>279</v>
      </c>
      <c r="J300" s="4" t="s">
        <v>50</v>
      </c>
      <c r="K300" s="35">
        <v>23408</v>
      </c>
      <c r="L300" s="35">
        <v>22421.5</v>
      </c>
      <c r="M300" s="35">
        <v>20177.2</v>
      </c>
      <c r="N300" s="35">
        <v>16633.5</v>
      </c>
      <c r="O300" s="35">
        <v>13358.2</v>
      </c>
      <c r="P300" s="35">
        <v>14615.7</v>
      </c>
    </row>
    <row r="301" spans="1:16" ht="24.75" customHeight="1">
      <c r="A301" s="359">
        <v>902</v>
      </c>
      <c r="B301" s="99" t="s">
        <v>140</v>
      </c>
      <c r="C301" s="442"/>
      <c r="D301" s="462"/>
      <c r="E301" s="441"/>
      <c r="F301" s="441"/>
      <c r="G301" s="4" t="s">
        <v>46</v>
      </c>
      <c r="H301" s="4" t="s">
        <v>55</v>
      </c>
      <c r="I301" s="4" t="s">
        <v>279</v>
      </c>
      <c r="J301" s="4" t="s">
        <v>51</v>
      </c>
      <c r="K301" s="35">
        <v>885.7</v>
      </c>
      <c r="L301" s="35">
        <v>854.9</v>
      </c>
      <c r="M301" s="35">
        <v>602.70000000000005</v>
      </c>
      <c r="N301" s="35">
        <v>1082.5</v>
      </c>
      <c r="O301" s="35">
        <v>1082.5</v>
      </c>
      <c r="P301" s="35">
        <v>1082.5</v>
      </c>
    </row>
    <row r="302" spans="1:16" ht="21" customHeight="1">
      <c r="A302" s="359">
        <v>924</v>
      </c>
      <c r="B302" s="99" t="s">
        <v>140</v>
      </c>
      <c r="C302" s="428" t="s">
        <v>143</v>
      </c>
      <c r="D302" s="464" t="s">
        <v>900</v>
      </c>
      <c r="E302" s="448" t="s">
        <v>512</v>
      </c>
      <c r="F302" s="448" t="s">
        <v>726</v>
      </c>
      <c r="G302" s="122" t="s">
        <v>138</v>
      </c>
      <c r="H302" s="122" t="s">
        <v>138</v>
      </c>
      <c r="I302" s="122" t="s">
        <v>458</v>
      </c>
      <c r="J302" s="122" t="s">
        <v>49</v>
      </c>
      <c r="K302" s="35">
        <v>22540.9</v>
      </c>
      <c r="L302" s="35">
        <v>22540.9</v>
      </c>
      <c r="M302" s="35">
        <v>24586.5</v>
      </c>
      <c r="N302" s="35">
        <v>24807.8</v>
      </c>
      <c r="O302" s="35">
        <v>26301.9</v>
      </c>
      <c r="P302" s="35">
        <v>26301.9</v>
      </c>
    </row>
    <row r="303" spans="1:16" ht="21" customHeight="1">
      <c r="A303" s="359">
        <v>924</v>
      </c>
      <c r="B303" s="99" t="s">
        <v>140</v>
      </c>
      <c r="C303" s="442"/>
      <c r="D303" s="465"/>
      <c r="E303" s="449"/>
      <c r="F303" s="449"/>
      <c r="G303" s="122" t="s">
        <v>138</v>
      </c>
      <c r="H303" s="122" t="s">
        <v>138</v>
      </c>
      <c r="I303" s="122" t="s">
        <v>458</v>
      </c>
      <c r="J303" s="122" t="s">
        <v>50</v>
      </c>
      <c r="K303" s="35">
        <v>4544.3</v>
      </c>
      <c r="L303" s="35">
        <v>4397.6000000000004</v>
      </c>
      <c r="M303" s="35">
        <v>4298.3</v>
      </c>
      <c r="N303" s="35">
        <v>3522.7</v>
      </c>
      <c r="O303" s="35">
        <v>2998.1</v>
      </c>
      <c r="P303" s="35">
        <v>3451.6</v>
      </c>
    </row>
    <row r="304" spans="1:16" ht="21" customHeight="1">
      <c r="A304" s="359">
        <v>924</v>
      </c>
      <c r="B304" s="99" t="s">
        <v>140</v>
      </c>
      <c r="C304" s="442"/>
      <c r="D304" s="465"/>
      <c r="E304" s="449"/>
      <c r="F304" s="449"/>
      <c r="G304" s="206" t="s">
        <v>138</v>
      </c>
      <c r="H304" s="206" t="s">
        <v>138</v>
      </c>
      <c r="I304" s="206" t="s">
        <v>458</v>
      </c>
      <c r="J304" s="206" t="s">
        <v>82</v>
      </c>
      <c r="K304" s="35">
        <v>7.1</v>
      </c>
      <c r="L304" s="35">
        <v>7</v>
      </c>
      <c r="M304" s="35">
        <v>0</v>
      </c>
      <c r="N304" s="35">
        <v>0</v>
      </c>
      <c r="O304" s="35">
        <v>0</v>
      </c>
      <c r="P304" s="35">
        <v>0</v>
      </c>
    </row>
    <row r="305" spans="1:16" ht="27.75" customHeight="1">
      <c r="A305" s="359">
        <v>924</v>
      </c>
      <c r="B305" s="99" t="s">
        <v>140</v>
      </c>
      <c r="C305" s="429"/>
      <c r="D305" s="466"/>
      <c r="E305" s="450"/>
      <c r="F305" s="450"/>
      <c r="G305" s="171" t="s">
        <v>138</v>
      </c>
      <c r="H305" s="171" t="s">
        <v>138</v>
      </c>
      <c r="I305" s="171" t="s">
        <v>458</v>
      </c>
      <c r="J305" s="171" t="s">
        <v>51</v>
      </c>
      <c r="K305" s="35">
        <v>9.9</v>
      </c>
      <c r="L305" s="35">
        <v>9.8000000000000007</v>
      </c>
      <c r="M305" s="35">
        <v>5.3</v>
      </c>
      <c r="N305" s="35">
        <v>5.4</v>
      </c>
      <c r="O305" s="35">
        <v>5.4</v>
      </c>
      <c r="P305" s="35">
        <v>5.4</v>
      </c>
    </row>
    <row r="306" spans="1:16" ht="58.5" customHeight="1">
      <c r="A306" s="371" t="s">
        <v>206</v>
      </c>
      <c r="B306" s="372"/>
      <c r="C306" s="414" t="s">
        <v>257</v>
      </c>
      <c r="D306" s="414"/>
      <c r="E306" s="414"/>
      <c r="F306" s="414"/>
      <c r="G306" s="414"/>
      <c r="H306" s="414"/>
      <c r="I306" s="414"/>
      <c r="J306" s="414"/>
      <c r="K306" s="333">
        <f t="shared" ref="K306:P306" si="58">SUM(K307)</f>
        <v>0</v>
      </c>
      <c r="L306" s="333">
        <f t="shared" si="58"/>
        <v>0</v>
      </c>
      <c r="M306" s="333">
        <f t="shared" si="58"/>
        <v>7236.5</v>
      </c>
      <c r="N306" s="333">
        <f t="shared" si="58"/>
        <v>0</v>
      </c>
      <c r="O306" s="333">
        <f t="shared" si="58"/>
        <v>0</v>
      </c>
      <c r="P306" s="333">
        <f t="shared" si="58"/>
        <v>0</v>
      </c>
    </row>
    <row r="307" spans="1:16" ht="49.5" customHeight="1">
      <c r="A307" s="1">
        <v>902</v>
      </c>
      <c r="B307" s="4" t="s">
        <v>202</v>
      </c>
      <c r="C307" s="10" t="s">
        <v>203</v>
      </c>
      <c r="D307" s="30" t="s">
        <v>157</v>
      </c>
      <c r="E307" s="5" t="s">
        <v>197</v>
      </c>
      <c r="F307" s="5" t="s">
        <v>198</v>
      </c>
      <c r="G307" s="4" t="s">
        <v>46</v>
      </c>
      <c r="H307" s="4" t="s">
        <v>137</v>
      </c>
      <c r="I307" s="4" t="s">
        <v>280</v>
      </c>
      <c r="J307" s="4" t="s">
        <v>50</v>
      </c>
      <c r="K307" s="35">
        <v>0</v>
      </c>
      <c r="L307" s="35">
        <v>0</v>
      </c>
      <c r="M307" s="35">
        <v>7236.5</v>
      </c>
      <c r="N307" s="35">
        <v>0</v>
      </c>
      <c r="O307" s="35">
        <v>0</v>
      </c>
      <c r="P307" s="35">
        <v>0</v>
      </c>
    </row>
    <row r="308" spans="1:16" ht="78.75" customHeight="1">
      <c r="A308" s="371" t="s">
        <v>259</v>
      </c>
      <c r="B308" s="372"/>
      <c r="C308" s="414" t="s">
        <v>258</v>
      </c>
      <c r="D308" s="414"/>
      <c r="E308" s="414"/>
      <c r="F308" s="414"/>
      <c r="G308" s="414"/>
      <c r="H308" s="414"/>
      <c r="I308" s="414"/>
      <c r="J308" s="414"/>
      <c r="K308" s="333">
        <f t="shared" ref="K308:P308" si="59">SUM(K309)</f>
        <v>4593.7</v>
      </c>
      <c r="L308" s="333">
        <f t="shared" si="59"/>
        <v>4593.7</v>
      </c>
      <c r="M308" s="333">
        <f t="shared" si="59"/>
        <v>4894.1000000000004</v>
      </c>
      <c r="N308" s="333">
        <f t="shared" si="59"/>
        <v>4244.6000000000004</v>
      </c>
      <c r="O308" s="333">
        <f t="shared" si="59"/>
        <v>4896.1000000000004</v>
      </c>
      <c r="P308" s="333">
        <f t="shared" si="59"/>
        <v>4896.1000000000004</v>
      </c>
    </row>
    <row r="309" spans="1:16" ht="195" customHeight="1">
      <c r="A309" s="1">
        <v>902</v>
      </c>
      <c r="B309" s="4" t="s">
        <v>207</v>
      </c>
      <c r="C309" s="10" t="s">
        <v>208</v>
      </c>
      <c r="D309" s="178" t="s">
        <v>525</v>
      </c>
      <c r="E309" s="261" t="s">
        <v>665</v>
      </c>
      <c r="F309" s="261" t="s">
        <v>664</v>
      </c>
      <c r="G309" s="4" t="s">
        <v>46</v>
      </c>
      <c r="H309" s="4" t="s">
        <v>55</v>
      </c>
      <c r="I309" s="4" t="s">
        <v>281</v>
      </c>
      <c r="J309" s="4" t="s">
        <v>50</v>
      </c>
      <c r="K309" s="35">
        <v>4593.7</v>
      </c>
      <c r="L309" s="35">
        <v>4593.7</v>
      </c>
      <c r="M309" s="35">
        <v>4894.1000000000004</v>
      </c>
      <c r="N309" s="35">
        <v>4244.6000000000004</v>
      </c>
      <c r="O309" s="35">
        <v>4896.1000000000004</v>
      </c>
      <c r="P309" s="35">
        <v>4896.1000000000004</v>
      </c>
    </row>
    <row r="310" spans="1:16" ht="99.75" customHeight="1">
      <c r="A310" s="371" t="s">
        <v>261</v>
      </c>
      <c r="B310" s="372"/>
      <c r="C310" s="414" t="s">
        <v>260</v>
      </c>
      <c r="D310" s="414"/>
      <c r="E310" s="414"/>
      <c r="F310" s="414"/>
      <c r="G310" s="414"/>
      <c r="H310" s="414"/>
      <c r="I310" s="414"/>
      <c r="J310" s="414"/>
      <c r="K310" s="36">
        <f t="shared" ref="K310:P312" si="60">SUM(K311:K311)</f>
        <v>46</v>
      </c>
      <c r="L310" s="36">
        <f t="shared" si="60"/>
        <v>46</v>
      </c>
      <c r="M310" s="36">
        <f t="shared" si="60"/>
        <v>45</v>
      </c>
      <c r="N310" s="36">
        <f t="shared" si="60"/>
        <v>350</v>
      </c>
      <c r="O310" s="36">
        <f t="shared" si="60"/>
        <v>100</v>
      </c>
      <c r="P310" s="36">
        <f t="shared" si="60"/>
        <v>100</v>
      </c>
    </row>
    <row r="311" spans="1:16" ht="193.5" customHeight="1">
      <c r="A311" s="1">
        <v>902</v>
      </c>
      <c r="B311" s="1">
        <v>10170</v>
      </c>
      <c r="C311" s="13" t="s">
        <v>204</v>
      </c>
      <c r="D311" s="199" t="s">
        <v>549</v>
      </c>
      <c r="E311" s="261" t="s">
        <v>666</v>
      </c>
      <c r="F311" s="261" t="s">
        <v>667</v>
      </c>
      <c r="G311" s="167" t="s">
        <v>137</v>
      </c>
      <c r="H311" s="167" t="s">
        <v>138</v>
      </c>
      <c r="I311" s="4" t="s">
        <v>9</v>
      </c>
      <c r="J311" s="4" t="s">
        <v>50</v>
      </c>
      <c r="K311" s="35">
        <v>46</v>
      </c>
      <c r="L311" s="35">
        <v>46</v>
      </c>
      <c r="M311" s="35">
        <v>45</v>
      </c>
      <c r="N311" s="35">
        <v>350</v>
      </c>
      <c r="O311" s="35">
        <v>100</v>
      </c>
      <c r="P311" s="35">
        <v>100</v>
      </c>
    </row>
    <row r="312" spans="1:16" ht="30.75" customHeight="1">
      <c r="A312" s="371" t="s">
        <v>474</v>
      </c>
      <c r="B312" s="372"/>
      <c r="C312" s="414" t="s">
        <v>475</v>
      </c>
      <c r="D312" s="414"/>
      <c r="E312" s="414"/>
      <c r="F312" s="414"/>
      <c r="G312" s="414"/>
      <c r="H312" s="414"/>
      <c r="I312" s="414"/>
      <c r="J312" s="414"/>
      <c r="K312" s="36">
        <f t="shared" si="60"/>
        <v>12354.2</v>
      </c>
      <c r="L312" s="36">
        <f t="shared" si="60"/>
        <v>12354.1</v>
      </c>
      <c r="M312" s="36">
        <f t="shared" si="60"/>
        <v>12913.3</v>
      </c>
      <c r="N312" s="36">
        <f t="shared" si="60"/>
        <v>13140</v>
      </c>
      <c r="O312" s="36">
        <f t="shared" si="60"/>
        <v>10000</v>
      </c>
      <c r="P312" s="36">
        <f t="shared" si="60"/>
        <v>10000</v>
      </c>
    </row>
    <row r="313" spans="1:16" ht="53.25" customHeight="1">
      <c r="A313" s="144">
        <v>902</v>
      </c>
      <c r="B313" s="144">
        <v>10320</v>
      </c>
      <c r="C313" s="140" t="s">
        <v>209</v>
      </c>
      <c r="D313" s="178" t="s">
        <v>524</v>
      </c>
      <c r="E313" s="261" t="s">
        <v>669</v>
      </c>
      <c r="F313" s="261" t="s">
        <v>668</v>
      </c>
      <c r="G313" s="135" t="s">
        <v>81</v>
      </c>
      <c r="H313" s="135" t="s">
        <v>46</v>
      </c>
      <c r="I313" s="135" t="s">
        <v>1</v>
      </c>
      <c r="J313" s="135" t="s">
        <v>82</v>
      </c>
      <c r="K313" s="35">
        <v>12354.2</v>
      </c>
      <c r="L313" s="35">
        <v>12354.1</v>
      </c>
      <c r="M313" s="35">
        <v>12913.3</v>
      </c>
      <c r="N313" s="35">
        <v>13140</v>
      </c>
      <c r="O313" s="35">
        <v>10000</v>
      </c>
      <c r="P313" s="35">
        <v>10000</v>
      </c>
    </row>
    <row r="314" spans="1:16" ht="58.5" customHeight="1">
      <c r="A314" s="371" t="s">
        <v>474</v>
      </c>
      <c r="B314" s="372"/>
      <c r="C314" s="414" t="s">
        <v>710</v>
      </c>
      <c r="D314" s="414"/>
      <c r="E314" s="414"/>
      <c r="F314" s="414"/>
      <c r="G314" s="414"/>
      <c r="H314" s="414"/>
      <c r="I314" s="414"/>
      <c r="J314" s="414"/>
      <c r="K314" s="36">
        <f t="shared" ref="K314" si="61">SUM(K315:K317)</f>
        <v>19636.599999999999</v>
      </c>
      <c r="L314" s="36">
        <f t="shared" ref="L314:P314" si="62">SUM(L315:L317)</f>
        <v>19636.599999999999</v>
      </c>
      <c r="M314" s="36">
        <f t="shared" si="62"/>
        <v>62233.599999999999</v>
      </c>
      <c r="N314" s="36">
        <f t="shared" si="62"/>
        <v>62000</v>
      </c>
      <c r="O314" s="36">
        <f t="shared" si="62"/>
        <v>0</v>
      </c>
      <c r="P314" s="36">
        <f t="shared" si="62"/>
        <v>0</v>
      </c>
    </row>
    <row r="315" spans="1:16" ht="215.25" customHeight="1">
      <c r="A315" s="277">
        <v>902</v>
      </c>
      <c r="B315" s="277">
        <v>12010</v>
      </c>
      <c r="C315" s="272" t="s">
        <v>572</v>
      </c>
      <c r="D315" s="272" t="s">
        <v>711</v>
      </c>
      <c r="E315" s="271" t="s">
        <v>573</v>
      </c>
      <c r="F315" s="271" t="s">
        <v>574</v>
      </c>
      <c r="G315" s="278" t="s">
        <v>81</v>
      </c>
      <c r="H315" s="278" t="s">
        <v>69</v>
      </c>
      <c r="I315" s="278" t="s">
        <v>672</v>
      </c>
      <c r="J315" s="278" t="s">
        <v>82</v>
      </c>
      <c r="K315" s="11">
        <v>19400</v>
      </c>
      <c r="L315" s="11">
        <v>19400</v>
      </c>
      <c r="M315" s="11">
        <v>61800</v>
      </c>
      <c r="N315" s="11">
        <v>62000</v>
      </c>
      <c r="O315" s="11">
        <v>0</v>
      </c>
      <c r="P315" s="11">
        <v>0</v>
      </c>
    </row>
    <row r="316" spans="1:16" ht="38.25" customHeight="1">
      <c r="A316" s="359">
        <v>929</v>
      </c>
      <c r="B316" s="359">
        <v>62590</v>
      </c>
      <c r="C316" s="387" t="s">
        <v>506</v>
      </c>
      <c r="D316" s="393" t="s">
        <v>934</v>
      </c>
      <c r="E316" s="393" t="s">
        <v>550</v>
      </c>
      <c r="F316" s="393" t="s">
        <v>937</v>
      </c>
      <c r="G316" s="278" t="s">
        <v>46</v>
      </c>
      <c r="H316" s="278" t="s">
        <v>55</v>
      </c>
      <c r="I316" s="278" t="s">
        <v>538</v>
      </c>
      <c r="J316" s="278" t="s">
        <v>50</v>
      </c>
      <c r="K316" s="35">
        <v>139.80000000000001</v>
      </c>
      <c r="L316" s="35">
        <v>139.80000000000001</v>
      </c>
      <c r="M316" s="35">
        <v>256.2</v>
      </c>
      <c r="N316" s="11">
        <v>0</v>
      </c>
      <c r="O316" s="11">
        <v>0</v>
      </c>
      <c r="P316" s="11">
        <v>0</v>
      </c>
    </row>
    <row r="317" spans="1:16" ht="33.75" customHeight="1">
      <c r="A317" s="359">
        <v>929</v>
      </c>
      <c r="B317" s="359">
        <v>62590</v>
      </c>
      <c r="C317" s="388"/>
      <c r="D317" s="394"/>
      <c r="E317" s="394"/>
      <c r="F317" s="394"/>
      <c r="G317" s="278" t="s">
        <v>46</v>
      </c>
      <c r="H317" s="278" t="s">
        <v>55</v>
      </c>
      <c r="I317" s="278" t="s">
        <v>538</v>
      </c>
      <c r="J317" s="278" t="s">
        <v>79</v>
      </c>
      <c r="K317" s="35">
        <v>96.8</v>
      </c>
      <c r="L317" s="35">
        <v>96.8</v>
      </c>
      <c r="M317" s="35">
        <v>177.4</v>
      </c>
      <c r="N317" s="11">
        <v>0</v>
      </c>
      <c r="O317" s="11">
        <v>0</v>
      </c>
      <c r="P317" s="11">
        <v>0</v>
      </c>
    </row>
    <row r="318" spans="1:16" ht="41.25" customHeight="1">
      <c r="A318" s="411" t="s">
        <v>84</v>
      </c>
      <c r="B318" s="412"/>
      <c r="C318" s="412"/>
      <c r="D318" s="412"/>
      <c r="E318" s="412"/>
      <c r="F318" s="412"/>
      <c r="G318" s="412"/>
      <c r="H318" s="412"/>
      <c r="I318" s="412"/>
      <c r="J318" s="413"/>
      <c r="K318" s="7">
        <f t="shared" ref="K318" si="63">K319+K320+K321+K333</f>
        <v>6156.6</v>
      </c>
      <c r="L318" s="7">
        <f t="shared" ref="L318:P318" si="64">L319+L320+L321+L333</f>
        <v>6152.7000000000007</v>
      </c>
      <c r="M318" s="7">
        <f t="shared" si="64"/>
        <v>5049.3999999999996</v>
      </c>
      <c r="N318" s="7">
        <f t="shared" si="64"/>
        <v>4549.5999999999995</v>
      </c>
      <c r="O318" s="7">
        <f t="shared" si="64"/>
        <v>2782.3</v>
      </c>
      <c r="P318" s="7">
        <f t="shared" si="64"/>
        <v>3166.6</v>
      </c>
    </row>
    <row r="319" spans="1:16" ht="41.25" customHeight="1">
      <c r="A319" s="451" t="s">
        <v>264</v>
      </c>
      <c r="B319" s="452"/>
      <c r="C319" s="452"/>
      <c r="D319" s="452"/>
      <c r="E319" s="452"/>
      <c r="F319" s="452"/>
      <c r="G319" s="452"/>
      <c r="H319" s="452"/>
      <c r="I319" s="452"/>
      <c r="J319" s="453"/>
      <c r="K319" s="39">
        <v>0</v>
      </c>
      <c r="L319" s="39">
        <v>0</v>
      </c>
      <c r="M319" s="39">
        <v>0</v>
      </c>
      <c r="N319" s="39">
        <v>0</v>
      </c>
      <c r="O319" s="39">
        <v>0</v>
      </c>
      <c r="P319" s="39">
        <v>0</v>
      </c>
    </row>
    <row r="320" spans="1:16" ht="41.25" customHeight="1">
      <c r="A320" s="451" t="s">
        <v>263</v>
      </c>
      <c r="B320" s="452"/>
      <c r="C320" s="452"/>
      <c r="D320" s="452"/>
      <c r="E320" s="452"/>
      <c r="F320" s="452"/>
      <c r="G320" s="452"/>
      <c r="H320" s="452"/>
      <c r="I320" s="452"/>
      <c r="J320" s="453"/>
      <c r="K320" s="39">
        <v>0</v>
      </c>
      <c r="L320" s="39">
        <v>0</v>
      </c>
      <c r="M320" s="39">
        <v>0</v>
      </c>
      <c r="N320" s="39">
        <v>0</v>
      </c>
      <c r="O320" s="39">
        <v>0</v>
      </c>
      <c r="P320" s="39">
        <v>0</v>
      </c>
    </row>
    <row r="321" spans="1:16" ht="43.5" customHeight="1">
      <c r="A321" s="379" t="s">
        <v>262</v>
      </c>
      <c r="B321" s="380"/>
      <c r="C321" s="380"/>
      <c r="D321" s="380"/>
      <c r="E321" s="380"/>
      <c r="F321" s="380"/>
      <c r="G321" s="380"/>
      <c r="H321" s="380"/>
      <c r="I321" s="380"/>
      <c r="J321" s="381"/>
      <c r="K321" s="59">
        <f t="shared" ref="K321:P321" si="65">SUM(K322)</f>
        <v>6156.6</v>
      </c>
      <c r="L321" s="59">
        <f t="shared" si="65"/>
        <v>6152.7000000000007</v>
      </c>
      <c r="M321" s="59">
        <f t="shared" si="65"/>
        <v>5049.3999999999996</v>
      </c>
      <c r="N321" s="59">
        <f t="shared" si="65"/>
        <v>4549.5999999999995</v>
      </c>
      <c r="O321" s="59">
        <f t="shared" si="65"/>
        <v>2782.3</v>
      </c>
      <c r="P321" s="59">
        <f t="shared" si="65"/>
        <v>3166.6</v>
      </c>
    </row>
    <row r="322" spans="1:16" ht="41.25" customHeight="1">
      <c r="A322" s="371" t="s">
        <v>315</v>
      </c>
      <c r="B322" s="372"/>
      <c r="C322" s="373" t="s">
        <v>85</v>
      </c>
      <c r="D322" s="374"/>
      <c r="E322" s="374"/>
      <c r="F322" s="374"/>
      <c r="G322" s="374"/>
      <c r="H322" s="374"/>
      <c r="I322" s="374"/>
      <c r="J322" s="375"/>
      <c r="K322" s="36">
        <f t="shared" ref="K322" si="66">SUM(K323:K332)</f>
        <v>6156.6</v>
      </c>
      <c r="L322" s="36">
        <f t="shared" ref="L322:P322" si="67">SUM(L323:L332)</f>
        <v>6152.7000000000007</v>
      </c>
      <c r="M322" s="36">
        <f t="shared" si="67"/>
        <v>5049.3999999999996</v>
      </c>
      <c r="N322" s="36">
        <f t="shared" si="67"/>
        <v>4549.5999999999995</v>
      </c>
      <c r="O322" s="36">
        <f t="shared" si="67"/>
        <v>2782.3</v>
      </c>
      <c r="P322" s="36">
        <f t="shared" si="67"/>
        <v>3166.6</v>
      </c>
    </row>
    <row r="323" spans="1:16" ht="247.5" customHeight="1">
      <c r="A323" s="1">
        <v>902</v>
      </c>
      <c r="B323" s="1">
        <v>10330</v>
      </c>
      <c r="C323" s="13" t="s">
        <v>210</v>
      </c>
      <c r="D323" s="228" t="s">
        <v>526</v>
      </c>
      <c r="E323" s="261" t="s">
        <v>670</v>
      </c>
      <c r="F323" s="261" t="s">
        <v>671</v>
      </c>
      <c r="G323" s="4" t="s">
        <v>81</v>
      </c>
      <c r="H323" s="4" t="s">
        <v>69</v>
      </c>
      <c r="I323" s="4" t="s">
        <v>2</v>
      </c>
      <c r="J323" s="4" t="s">
        <v>82</v>
      </c>
      <c r="K323" s="11">
        <v>612.1</v>
      </c>
      <c r="L323" s="11">
        <v>610.70000000000005</v>
      </c>
      <c r="M323" s="11">
        <v>700</v>
      </c>
      <c r="N323" s="11">
        <v>840</v>
      </c>
      <c r="O323" s="11">
        <v>450</v>
      </c>
      <c r="P323" s="11">
        <v>450</v>
      </c>
    </row>
    <row r="324" spans="1:16" ht="160.5" customHeight="1">
      <c r="A324" s="359">
        <v>902</v>
      </c>
      <c r="B324" s="359">
        <v>12050</v>
      </c>
      <c r="C324" s="387" t="s">
        <v>740</v>
      </c>
      <c r="D324" s="389" t="s">
        <v>741</v>
      </c>
      <c r="E324" s="391" t="s">
        <v>739</v>
      </c>
      <c r="F324" s="391" t="s">
        <v>742</v>
      </c>
      <c r="G324" s="307" t="s">
        <v>81</v>
      </c>
      <c r="H324" s="307" t="s">
        <v>69</v>
      </c>
      <c r="I324" s="307" t="s">
        <v>738</v>
      </c>
      <c r="J324" s="307" t="s">
        <v>82</v>
      </c>
      <c r="K324" s="11">
        <v>0</v>
      </c>
      <c r="L324" s="11">
        <v>0</v>
      </c>
      <c r="M324" s="11">
        <v>1420</v>
      </c>
      <c r="N324" s="11">
        <v>0</v>
      </c>
      <c r="O324" s="11">
        <v>0</v>
      </c>
      <c r="P324" s="11">
        <v>0</v>
      </c>
    </row>
    <row r="325" spans="1:16" ht="137.25" customHeight="1">
      <c r="A325" s="359">
        <v>902</v>
      </c>
      <c r="B325" s="359">
        <v>12050</v>
      </c>
      <c r="C325" s="388"/>
      <c r="D325" s="390"/>
      <c r="E325" s="392"/>
      <c r="F325" s="392"/>
      <c r="G325" s="307" t="s">
        <v>81</v>
      </c>
      <c r="H325" s="307" t="s">
        <v>69</v>
      </c>
      <c r="I325" s="307" t="s">
        <v>738</v>
      </c>
      <c r="J325" s="307" t="s">
        <v>50</v>
      </c>
      <c r="K325" s="11">
        <v>0</v>
      </c>
      <c r="L325" s="11">
        <v>0</v>
      </c>
      <c r="M325" s="11">
        <v>30.2</v>
      </c>
      <c r="N325" s="11">
        <v>0</v>
      </c>
      <c r="O325" s="11">
        <v>0</v>
      </c>
      <c r="P325" s="11">
        <v>0</v>
      </c>
    </row>
    <row r="326" spans="1:16" ht="134.25" customHeight="1">
      <c r="A326" s="101">
        <v>924</v>
      </c>
      <c r="B326" s="21" t="s">
        <v>614</v>
      </c>
      <c r="C326" s="10" t="s">
        <v>615</v>
      </c>
      <c r="D326" s="202" t="s">
        <v>901</v>
      </c>
      <c r="E326" s="261" t="s">
        <v>616</v>
      </c>
      <c r="F326" s="299" t="s">
        <v>902</v>
      </c>
      <c r="G326" s="21" t="s">
        <v>81</v>
      </c>
      <c r="H326" s="21" t="s">
        <v>74</v>
      </c>
      <c r="I326" s="21" t="s">
        <v>673</v>
      </c>
      <c r="J326" s="21" t="s">
        <v>82</v>
      </c>
      <c r="K326" s="35">
        <v>2039</v>
      </c>
      <c r="L326" s="35">
        <v>2039</v>
      </c>
      <c r="M326" s="35">
        <v>149</v>
      </c>
      <c r="N326" s="35">
        <v>0</v>
      </c>
      <c r="O326" s="35">
        <v>0</v>
      </c>
      <c r="P326" s="35">
        <v>0</v>
      </c>
    </row>
    <row r="327" spans="1:16" ht="209.25" customHeight="1">
      <c r="A327" s="1">
        <v>924</v>
      </c>
      <c r="B327" s="1" t="s">
        <v>310</v>
      </c>
      <c r="C327" s="13" t="s">
        <v>311</v>
      </c>
      <c r="D327" s="326" t="s">
        <v>957</v>
      </c>
      <c r="E327" s="329" t="s">
        <v>958</v>
      </c>
      <c r="F327" s="329" t="s">
        <v>959</v>
      </c>
      <c r="G327" s="4" t="s">
        <v>81</v>
      </c>
      <c r="H327" s="264" t="s">
        <v>74</v>
      </c>
      <c r="I327" s="4" t="s">
        <v>312</v>
      </c>
      <c r="J327" s="307" t="s">
        <v>82</v>
      </c>
      <c r="K327" s="11">
        <v>2944</v>
      </c>
      <c r="L327" s="11">
        <v>2943.9</v>
      </c>
      <c r="M327" s="11">
        <v>1602.4</v>
      </c>
      <c r="N327" s="11">
        <v>2190.1999999999998</v>
      </c>
      <c r="O327" s="11">
        <v>2332.3000000000002</v>
      </c>
      <c r="P327" s="11">
        <v>2716.6</v>
      </c>
    </row>
    <row r="328" spans="1:16" ht="174.75" customHeight="1">
      <c r="A328" s="292">
        <v>925</v>
      </c>
      <c r="B328" s="293" t="s">
        <v>39</v>
      </c>
      <c r="C328" s="148" t="s">
        <v>40</v>
      </c>
      <c r="D328" s="157" t="s">
        <v>803</v>
      </c>
      <c r="E328" s="43" t="s">
        <v>493</v>
      </c>
      <c r="F328" s="158" t="s">
        <v>804</v>
      </c>
      <c r="G328" s="278" t="s">
        <v>137</v>
      </c>
      <c r="H328" s="278" t="s">
        <v>78</v>
      </c>
      <c r="I328" s="25" t="s">
        <v>113</v>
      </c>
      <c r="J328" s="26">
        <v>300</v>
      </c>
      <c r="K328" s="18">
        <v>141</v>
      </c>
      <c r="L328" s="18">
        <v>141</v>
      </c>
      <c r="M328" s="18">
        <v>284.7</v>
      </c>
      <c r="N328" s="18">
        <v>284.7</v>
      </c>
      <c r="O328" s="18">
        <v>0</v>
      </c>
      <c r="P328" s="18">
        <v>0</v>
      </c>
    </row>
    <row r="329" spans="1:16" ht="174.75" customHeight="1">
      <c r="A329" s="155">
        <v>925</v>
      </c>
      <c r="B329" s="156" t="s">
        <v>976</v>
      </c>
      <c r="C329" s="149" t="s">
        <v>977</v>
      </c>
      <c r="D329" s="157" t="s">
        <v>796</v>
      </c>
      <c r="E329" s="43" t="s">
        <v>492</v>
      </c>
      <c r="F329" s="158" t="s">
        <v>797</v>
      </c>
      <c r="G329" s="285" t="s">
        <v>137</v>
      </c>
      <c r="H329" s="286" t="s">
        <v>78</v>
      </c>
      <c r="I329" s="287" t="s">
        <v>978</v>
      </c>
      <c r="J329" s="288">
        <v>300</v>
      </c>
      <c r="K329" s="362">
        <v>0</v>
      </c>
      <c r="L329" s="18">
        <v>0</v>
      </c>
      <c r="M329" s="18">
        <v>60</v>
      </c>
      <c r="N329" s="18">
        <v>0</v>
      </c>
      <c r="O329" s="18">
        <v>0</v>
      </c>
      <c r="P329" s="18">
        <v>0</v>
      </c>
    </row>
    <row r="330" spans="1:16" ht="195.75" customHeight="1">
      <c r="A330" s="155">
        <v>925</v>
      </c>
      <c r="B330" s="156" t="s">
        <v>184</v>
      </c>
      <c r="C330" s="149" t="s">
        <v>192</v>
      </c>
      <c r="D330" s="157" t="s">
        <v>796</v>
      </c>
      <c r="E330" s="43" t="s">
        <v>492</v>
      </c>
      <c r="F330" s="158" t="s">
        <v>797</v>
      </c>
      <c r="G330" s="285" t="s">
        <v>137</v>
      </c>
      <c r="H330" s="286" t="s">
        <v>78</v>
      </c>
      <c r="I330" s="287" t="s">
        <v>116</v>
      </c>
      <c r="J330" s="288">
        <v>300</v>
      </c>
      <c r="K330" s="289">
        <v>260</v>
      </c>
      <c r="L330" s="18">
        <v>260</v>
      </c>
      <c r="M330" s="18">
        <v>240</v>
      </c>
      <c r="N330" s="18">
        <v>300</v>
      </c>
      <c r="O330" s="18">
        <v>0</v>
      </c>
      <c r="P330" s="18">
        <v>0</v>
      </c>
    </row>
    <row r="331" spans="1:16" ht="195.75" customHeight="1">
      <c r="A331" s="341">
        <v>929</v>
      </c>
      <c r="B331" s="340" t="s">
        <v>190</v>
      </c>
      <c r="C331" s="342" t="s">
        <v>191</v>
      </c>
      <c r="D331" s="346" t="s">
        <v>935</v>
      </c>
      <c r="E331" s="149" t="s">
        <v>491</v>
      </c>
      <c r="F331" s="149" t="s">
        <v>936</v>
      </c>
      <c r="G331" s="21" t="s">
        <v>183</v>
      </c>
      <c r="H331" s="21" t="s">
        <v>69</v>
      </c>
      <c r="I331" s="343" t="s">
        <v>576</v>
      </c>
      <c r="J331" s="343" t="s">
        <v>79</v>
      </c>
      <c r="K331" s="35">
        <v>16.5</v>
      </c>
      <c r="L331" s="35">
        <v>16.5</v>
      </c>
      <c r="M331" s="35">
        <v>50.2</v>
      </c>
      <c r="N331" s="35">
        <v>53.4</v>
      </c>
      <c r="O331" s="35">
        <v>0</v>
      </c>
      <c r="P331" s="35">
        <v>0</v>
      </c>
    </row>
    <row r="332" spans="1:16" ht="192.75" customHeight="1">
      <c r="A332" s="2">
        <v>925</v>
      </c>
      <c r="B332" s="4" t="s">
        <v>190</v>
      </c>
      <c r="C332" s="8" t="s">
        <v>191</v>
      </c>
      <c r="D332" s="157" t="s">
        <v>796</v>
      </c>
      <c r="E332" s="43" t="s">
        <v>492</v>
      </c>
      <c r="F332" s="158" t="s">
        <v>797</v>
      </c>
      <c r="G332" s="4" t="s">
        <v>137</v>
      </c>
      <c r="H332" s="4" t="s">
        <v>78</v>
      </c>
      <c r="I332" s="23" t="s">
        <v>115</v>
      </c>
      <c r="J332" s="24">
        <v>300</v>
      </c>
      <c r="K332" s="11">
        <v>144</v>
      </c>
      <c r="L332" s="11">
        <v>141.6</v>
      </c>
      <c r="M332" s="11">
        <v>512.9</v>
      </c>
      <c r="N332" s="11">
        <v>881.3</v>
      </c>
      <c r="O332" s="11">
        <v>0</v>
      </c>
      <c r="P332" s="11">
        <v>0</v>
      </c>
    </row>
    <row r="333" spans="1:16" ht="48.75" hidden="1" customHeight="1">
      <c r="A333" s="379" t="s">
        <v>437</v>
      </c>
      <c r="B333" s="380"/>
      <c r="C333" s="380"/>
      <c r="D333" s="380"/>
      <c r="E333" s="380"/>
      <c r="F333" s="380"/>
      <c r="G333" s="380"/>
      <c r="H333" s="380"/>
      <c r="I333" s="380"/>
      <c r="J333" s="381"/>
      <c r="K333" s="11">
        <f t="shared" ref="K333:P333" si="68">K334</f>
        <v>0</v>
      </c>
      <c r="L333" s="11">
        <f t="shared" si="68"/>
        <v>0</v>
      </c>
      <c r="M333" s="11">
        <f t="shared" si="68"/>
        <v>0</v>
      </c>
      <c r="N333" s="11">
        <f t="shared" si="68"/>
        <v>0</v>
      </c>
      <c r="O333" s="11">
        <f t="shared" si="68"/>
        <v>0</v>
      </c>
      <c r="P333" s="11">
        <f t="shared" si="68"/>
        <v>0</v>
      </c>
    </row>
    <row r="334" spans="1:16" ht="59.25" hidden="1" customHeight="1">
      <c r="A334" s="371" t="s">
        <v>438</v>
      </c>
      <c r="B334" s="372"/>
      <c r="C334" s="373" t="s">
        <v>439</v>
      </c>
      <c r="D334" s="374"/>
      <c r="E334" s="374"/>
      <c r="F334" s="374"/>
      <c r="G334" s="374"/>
      <c r="H334" s="374"/>
      <c r="I334" s="374"/>
      <c r="J334" s="375"/>
      <c r="K334" s="36">
        <f t="shared" ref="K334" si="69">SUM(K335:K336)</f>
        <v>0</v>
      </c>
      <c r="L334" s="36">
        <f t="shared" ref="L334:P334" si="70">SUM(L335:L336)</f>
        <v>0</v>
      </c>
      <c r="M334" s="36">
        <f t="shared" si="70"/>
        <v>0</v>
      </c>
      <c r="N334" s="36">
        <f t="shared" si="70"/>
        <v>0</v>
      </c>
      <c r="O334" s="36">
        <f t="shared" si="70"/>
        <v>0</v>
      </c>
      <c r="P334" s="36">
        <f t="shared" si="70"/>
        <v>0</v>
      </c>
    </row>
    <row r="335" spans="1:16" ht="48" hidden="1" customHeight="1">
      <c r="A335" s="385"/>
      <c r="B335" s="385"/>
      <c r="C335" s="387"/>
      <c r="D335" s="393"/>
      <c r="E335" s="393"/>
      <c r="F335" s="393"/>
      <c r="G335" s="194"/>
      <c r="H335" s="194"/>
      <c r="I335" s="194"/>
      <c r="J335" s="194"/>
      <c r="K335" s="35"/>
      <c r="L335" s="35"/>
      <c r="M335" s="35"/>
      <c r="N335" s="35"/>
      <c r="O335" s="35"/>
      <c r="P335" s="35"/>
    </row>
    <row r="336" spans="1:16" ht="80.25" hidden="1" customHeight="1">
      <c r="A336" s="386"/>
      <c r="B336" s="386"/>
      <c r="C336" s="388"/>
      <c r="D336" s="394"/>
      <c r="E336" s="394"/>
      <c r="F336" s="394"/>
      <c r="G336" s="194"/>
      <c r="H336" s="194"/>
      <c r="I336" s="194"/>
      <c r="J336" s="194"/>
      <c r="K336" s="35"/>
      <c r="L336" s="35"/>
      <c r="M336" s="35"/>
      <c r="N336" s="35"/>
      <c r="O336" s="35"/>
      <c r="P336" s="35"/>
    </row>
    <row r="337" spans="1:16" ht="78" customHeight="1">
      <c r="A337" s="411" t="s">
        <v>77</v>
      </c>
      <c r="B337" s="412"/>
      <c r="C337" s="412"/>
      <c r="D337" s="412"/>
      <c r="E337" s="412"/>
      <c r="F337" s="412"/>
      <c r="G337" s="412"/>
      <c r="H337" s="412"/>
      <c r="I337" s="412"/>
      <c r="J337" s="413"/>
      <c r="K337" s="7">
        <f t="shared" ref="K337:P337" si="71">K338+K341+K425</f>
        <v>408470.19999999995</v>
      </c>
      <c r="L337" s="7">
        <f t="shared" si="71"/>
        <v>397418.10000000003</v>
      </c>
      <c r="M337" s="7">
        <f t="shared" si="71"/>
        <v>413822.10000000003</v>
      </c>
      <c r="N337" s="7">
        <f t="shared" si="71"/>
        <v>409550.5</v>
      </c>
      <c r="O337" s="7">
        <f t="shared" si="71"/>
        <v>426323.9</v>
      </c>
      <c r="P337" s="7">
        <f t="shared" si="71"/>
        <v>361757.49999999994</v>
      </c>
    </row>
    <row r="338" spans="1:16" ht="27.75" customHeight="1">
      <c r="A338" s="379" t="s">
        <v>265</v>
      </c>
      <c r="B338" s="380"/>
      <c r="C338" s="380"/>
      <c r="D338" s="380"/>
      <c r="E338" s="380"/>
      <c r="F338" s="380"/>
      <c r="G338" s="380"/>
      <c r="H338" s="380"/>
      <c r="I338" s="380"/>
      <c r="J338" s="381"/>
      <c r="K338" s="59">
        <f t="shared" ref="K338:P338" si="72">K339</f>
        <v>8.6</v>
      </c>
      <c r="L338" s="59">
        <f t="shared" si="72"/>
        <v>8.5</v>
      </c>
      <c r="M338" s="59">
        <f t="shared" si="72"/>
        <v>7.8</v>
      </c>
      <c r="N338" s="59">
        <f t="shared" si="72"/>
        <v>83.3</v>
      </c>
      <c r="O338" s="59">
        <f t="shared" si="72"/>
        <v>9.1999999999999993</v>
      </c>
      <c r="P338" s="59">
        <f t="shared" si="72"/>
        <v>9.1999999999999993</v>
      </c>
    </row>
    <row r="339" spans="1:16" ht="41.25" customHeight="1">
      <c r="A339" s="371" t="s">
        <v>266</v>
      </c>
      <c r="B339" s="372"/>
      <c r="C339" s="373" t="s">
        <v>83</v>
      </c>
      <c r="D339" s="374"/>
      <c r="E339" s="374"/>
      <c r="F339" s="374"/>
      <c r="G339" s="374"/>
      <c r="H339" s="374"/>
      <c r="I339" s="374"/>
      <c r="J339" s="375"/>
      <c r="K339" s="6">
        <f t="shared" ref="K339:P339" si="73">SUM(K340)</f>
        <v>8.6</v>
      </c>
      <c r="L339" s="6">
        <f t="shared" si="73"/>
        <v>8.5</v>
      </c>
      <c r="M339" s="6">
        <f t="shared" si="73"/>
        <v>7.8</v>
      </c>
      <c r="N339" s="6">
        <f t="shared" si="73"/>
        <v>83.3</v>
      </c>
      <c r="O339" s="6">
        <f t="shared" si="73"/>
        <v>9.1999999999999993</v>
      </c>
      <c r="P339" s="6">
        <f t="shared" si="73"/>
        <v>9.1999999999999993</v>
      </c>
    </row>
    <row r="340" spans="1:16" ht="69.75" customHeight="1">
      <c r="A340" s="1">
        <v>902</v>
      </c>
      <c r="B340" s="1">
        <v>51200</v>
      </c>
      <c r="C340" s="13" t="s">
        <v>211</v>
      </c>
      <c r="D340" s="30" t="s">
        <v>157</v>
      </c>
      <c r="E340" s="5" t="s">
        <v>3</v>
      </c>
      <c r="F340" s="5" t="s">
        <v>198</v>
      </c>
      <c r="G340" s="4" t="s">
        <v>46</v>
      </c>
      <c r="H340" s="4" t="s">
        <v>138</v>
      </c>
      <c r="I340" s="4" t="s">
        <v>4</v>
      </c>
      <c r="J340" s="4" t="s">
        <v>50</v>
      </c>
      <c r="K340" s="91">
        <v>8.6</v>
      </c>
      <c r="L340" s="91">
        <v>8.5</v>
      </c>
      <c r="M340" s="91">
        <v>7.8</v>
      </c>
      <c r="N340" s="91">
        <v>83.3</v>
      </c>
      <c r="O340" s="91">
        <v>9.1999999999999993</v>
      </c>
      <c r="P340" s="91">
        <v>9.1999999999999993</v>
      </c>
    </row>
    <row r="341" spans="1:16" ht="35.25" customHeight="1">
      <c r="A341" s="379" t="s">
        <v>402</v>
      </c>
      <c r="B341" s="380"/>
      <c r="C341" s="380"/>
      <c r="D341" s="380"/>
      <c r="E341" s="380"/>
      <c r="F341" s="380"/>
      <c r="G341" s="380"/>
      <c r="H341" s="380"/>
      <c r="I341" s="380"/>
      <c r="J341" s="381"/>
      <c r="K341" s="59">
        <f t="shared" ref="K341:P341" si="74">K342+K350+K365+K367+K393+K395+K398+K402+K412+K417+K421+K419</f>
        <v>408461.6</v>
      </c>
      <c r="L341" s="59">
        <f t="shared" si="74"/>
        <v>397409.60000000003</v>
      </c>
      <c r="M341" s="59">
        <f t="shared" si="74"/>
        <v>413814.30000000005</v>
      </c>
      <c r="N341" s="59">
        <f t="shared" si="74"/>
        <v>409467.2</v>
      </c>
      <c r="O341" s="59">
        <f t="shared" si="74"/>
        <v>426314.7</v>
      </c>
      <c r="P341" s="59">
        <f t="shared" si="74"/>
        <v>361748.29999999993</v>
      </c>
    </row>
    <row r="342" spans="1:16" ht="96.75" customHeight="1">
      <c r="A342" s="371" t="s">
        <v>267</v>
      </c>
      <c r="B342" s="372"/>
      <c r="C342" s="373" t="s">
        <v>527</v>
      </c>
      <c r="D342" s="374"/>
      <c r="E342" s="374"/>
      <c r="F342" s="374"/>
      <c r="G342" s="374"/>
      <c r="H342" s="374"/>
      <c r="I342" s="374"/>
      <c r="J342" s="375"/>
      <c r="K342" s="6">
        <f t="shared" ref="K342" si="75">SUM(K343:K349)</f>
        <v>10804.1</v>
      </c>
      <c r="L342" s="6">
        <f t="shared" ref="L342:P342" si="76">SUM(L343:L349)</f>
        <v>10804.1</v>
      </c>
      <c r="M342" s="6">
        <f t="shared" si="76"/>
        <v>14494.3</v>
      </c>
      <c r="N342" s="6">
        <f t="shared" si="76"/>
        <v>14849.7</v>
      </c>
      <c r="O342" s="6">
        <f t="shared" si="76"/>
        <v>15392.099999999999</v>
      </c>
      <c r="P342" s="6">
        <f t="shared" si="76"/>
        <v>15392.099999999999</v>
      </c>
    </row>
    <row r="343" spans="1:16" ht="168" customHeight="1">
      <c r="A343" s="144">
        <v>924</v>
      </c>
      <c r="B343" s="145">
        <v>60870</v>
      </c>
      <c r="C343" s="61" t="s">
        <v>397</v>
      </c>
      <c r="D343" s="146" t="s">
        <v>986</v>
      </c>
      <c r="E343" s="100" t="s">
        <v>905</v>
      </c>
      <c r="F343" s="100" t="s">
        <v>987</v>
      </c>
      <c r="G343" s="68" t="s">
        <v>138</v>
      </c>
      <c r="H343" s="68" t="s">
        <v>138</v>
      </c>
      <c r="I343" s="68" t="s">
        <v>328</v>
      </c>
      <c r="J343" s="68" t="s">
        <v>49</v>
      </c>
      <c r="K343" s="247">
        <v>608.9</v>
      </c>
      <c r="L343" s="247">
        <v>608.9</v>
      </c>
      <c r="M343" s="247">
        <v>727.2</v>
      </c>
      <c r="N343" s="247">
        <v>690</v>
      </c>
      <c r="O343" s="247">
        <v>715.3</v>
      </c>
      <c r="P343" s="247">
        <v>715.3</v>
      </c>
    </row>
    <row r="344" spans="1:16" ht="195" customHeight="1">
      <c r="A344" s="239">
        <v>924</v>
      </c>
      <c r="B344" s="301">
        <v>69210</v>
      </c>
      <c r="C344" s="250" t="s">
        <v>611</v>
      </c>
      <c r="D344" s="251" t="s">
        <v>988</v>
      </c>
      <c r="E344" s="94" t="s">
        <v>612</v>
      </c>
      <c r="F344" s="94" t="s">
        <v>589</v>
      </c>
      <c r="G344" s="252" t="s">
        <v>138</v>
      </c>
      <c r="H344" s="252" t="s">
        <v>138</v>
      </c>
      <c r="I344" s="62" t="s">
        <v>674</v>
      </c>
      <c r="J344" s="252" t="s">
        <v>49</v>
      </c>
      <c r="K344" s="247">
        <v>0</v>
      </c>
      <c r="L344" s="247">
        <v>0</v>
      </c>
      <c r="M344" s="247">
        <v>653.29999999999995</v>
      </c>
      <c r="N344" s="247">
        <v>690</v>
      </c>
      <c r="O344" s="247">
        <v>715.3</v>
      </c>
      <c r="P344" s="247">
        <v>715.3</v>
      </c>
    </row>
    <row r="345" spans="1:16" ht="180" customHeight="1">
      <c r="A345" s="144">
        <v>902</v>
      </c>
      <c r="B345" s="145">
        <v>69190</v>
      </c>
      <c r="C345" s="46" t="s">
        <v>212</v>
      </c>
      <c r="D345" s="47" t="s">
        <v>678</v>
      </c>
      <c r="E345" s="44" t="s">
        <v>680</v>
      </c>
      <c r="F345" s="14" t="s">
        <v>679</v>
      </c>
      <c r="G345" s="62" t="s">
        <v>46</v>
      </c>
      <c r="H345" s="62" t="s">
        <v>74</v>
      </c>
      <c r="I345" s="62" t="s">
        <v>433</v>
      </c>
      <c r="J345" s="62" t="s">
        <v>49</v>
      </c>
      <c r="K345" s="91">
        <v>5026.3999999999996</v>
      </c>
      <c r="L345" s="91">
        <v>5026.3999999999996</v>
      </c>
      <c r="M345" s="91">
        <v>6590.4</v>
      </c>
      <c r="N345" s="91">
        <v>6649.1</v>
      </c>
      <c r="O345" s="91">
        <v>6891.7</v>
      </c>
      <c r="P345" s="91">
        <v>6891.7</v>
      </c>
    </row>
    <row r="346" spans="1:16" ht="177" customHeight="1">
      <c r="A346" s="144">
        <v>902</v>
      </c>
      <c r="B346" s="145">
        <v>69200</v>
      </c>
      <c r="C346" s="46" t="s">
        <v>213</v>
      </c>
      <c r="D346" s="47" t="s">
        <v>985</v>
      </c>
      <c r="E346" s="44" t="s">
        <v>503</v>
      </c>
      <c r="F346" s="14" t="s">
        <v>675</v>
      </c>
      <c r="G346" s="62" t="s">
        <v>46</v>
      </c>
      <c r="H346" s="62" t="s">
        <v>74</v>
      </c>
      <c r="I346" s="62" t="s">
        <v>432</v>
      </c>
      <c r="J346" s="62" t="s">
        <v>49</v>
      </c>
      <c r="K346" s="91">
        <v>2804</v>
      </c>
      <c r="L346" s="91">
        <v>2804</v>
      </c>
      <c r="M346" s="91">
        <v>3574.4</v>
      </c>
      <c r="N346" s="91">
        <v>3866.7</v>
      </c>
      <c r="O346" s="91">
        <v>4008</v>
      </c>
      <c r="P346" s="91">
        <v>4008</v>
      </c>
    </row>
    <row r="347" spans="1:16" ht="198" customHeight="1">
      <c r="A347" s="144">
        <v>902</v>
      </c>
      <c r="B347" s="145">
        <v>69180</v>
      </c>
      <c r="C347" s="46" t="s">
        <v>349</v>
      </c>
      <c r="D347" s="47" t="s">
        <v>685</v>
      </c>
      <c r="E347" s="44" t="s">
        <v>682</v>
      </c>
      <c r="F347" s="14" t="s">
        <v>679</v>
      </c>
      <c r="G347" s="62" t="s">
        <v>46</v>
      </c>
      <c r="H347" s="62" t="s">
        <v>74</v>
      </c>
      <c r="I347" s="62" t="s">
        <v>431</v>
      </c>
      <c r="J347" s="62" t="s">
        <v>49</v>
      </c>
      <c r="K347" s="91">
        <v>589.70000000000005</v>
      </c>
      <c r="L347" s="91">
        <v>589.70000000000005</v>
      </c>
      <c r="M347" s="91">
        <v>708.1</v>
      </c>
      <c r="N347" s="91">
        <v>690.2</v>
      </c>
      <c r="O347" s="91">
        <v>715.4</v>
      </c>
      <c r="P347" s="91">
        <v>715.4</v>
      </c>
    </row>
    <row r="348" spans="1:16" ht="208.5" customHeight="1">
      <c r="A348" s="144">
        <v>902</v>
      </c>
      <c r="B348" s="145">
        <v>60910</v>
      </c>
      <c r="C348" s="46" t="s">
        <v>217</v>
      </c>
      <c r="D348" s="47" t="s">
        <v>984</v>
      </c>
      <c r="E348" s="43" t="s">
        <v>683</v>
      </c>
      <c r="F348" s="14" t="s">
        <v>684</v>
      </c>
      <c r="G348" s="62" t="s">
        <v>46</v>
      </c>
      <c r="H348" s="62" t="s">
        <v>74</v>
      </c>
      <c r="I348" s="62" t="s">
        <v>134</v>
      </c>
      <c r="J348" s="62" t="s">
        <v>49</v>
      </c>
      <c r="K348" s="91">
        <v>1034.2</v>
      </c>
      <c r="L348" s="91">
        <v>1034.2</v>
      </c>
      <c r="M348" s="91">
        <v>1289</v>
      </c>
      <c r="N348" s="91">
        <v>1380.5</v>
      </c>
      <c r="O348" s="91">
        <v>1430.9</v>
      </c>
      <c r="P348" s="91">
        <v>1430.9</v>
      </c>
    </row>
    <row r="349" spans="1:16" ht="220.5">
      <c r="A349" s="144">
        <v>902</v>
      </c>
      <c r="B349" s="145">
        <v>69170</v>
      </c>
      <c r="C349" s="46" t="s">
        <v>214</v>
      </c>
      <c r="D349" s="47" t="s">
        <v>681</v>
      </c>
      <c r="E349" s="44" t="s">
        <v>682</v>
      </c>
      <c r="F349" s="14" t="s">
        <v>679</v>
      </c>
      <c r="G349" s="62" t="s">
        <v>46</v>
      </c>
      <c r="H349" s="62" t="s">
        <v>74</v>
      </c>
      <c r="I349" s="63" t="s">
        <v>430</v>
      </c>
      <c r="J349" s="62" t="s">
        <v>49</v>
      </c>
      <c r="K349" s="91">
        <v>740.9</v>
      </c>
      <c r="L349" s="91">
        <v>740.9</v>
      </c>
      <c r="M349" s="91">
        <v>951.9</v>
      </c>
      <c r="N349" s="91">
        <v>883.2</v>
      </c>
      <c r="O349" s="91">
        <v>915.5</v>
      </c>
      <c r="P349" s="91">
        <v>915.5</v>
      </c>
    </row>
    <row r="350" spans="1:16" ht="136.5" customHeight="1">
      <c r="A350" s="371" t="s">
        <v>268</v>
      </c>
      <c r="B350" s="372"/>
      <c r="C350" s="373" t="s">
        <v>476</v>
      </c>
      <c r="D350" s="374"/>
      <c r="E350" s="374"/>
      <c r="F350" s="374"/>
      <c r="G350" s="374"/>
      <c r="H350" s="374"/>
      <c r="I350" s="374"/>
      <c r="J350" s="375"/>
      <c r="K350" s="6">
        <f t="shared" ref="K350" si="77">SUM(K351:K364)</f>
        <v>3778.3</v>
      </c>
      <c r="L350" s="6">
        <f t="shared" ref="L350:P350" si="78">SUM(L351:L364)</f>
        <v>3612.1</v>
      </c>
      <c r="M350" s="6">
        <f t="shared" si="78"/>
        <v>5236.7999999999993</v>
      </c>
      <c r="N350" s="6">
        <f t="shared" si="78"/>
        <v>6162.3999999999987</v>
      </c>
      <c r="O350" s="6">
        <f t="shared" si="78"/>
        <v>6326</v>
      </c>
      <c r="P350" s="6">
        <f t="shared" si="78"/>
        <v>6326</v>
      </c>
    </row>
    <row r="351" spans="1:16" ht="42" customHeight="1">
      <c r="A351" s="385">
        <v>902</v>
      </c>
      <c r="B351" s="385">
        <v>69190</v>
      </c>
      <c r="C351" s="387" t="s">
        <v>212</v>
      </c>
      <c r="D351" s="389" t="s">
        <v>686</v>
      </c>
      <c r="E351" s="391" t="s">
        <v>687</v>
      </c>
      <c r="F351" s="391" t="s">
        <v>688</v>
      </c>
      <c r="G351" s="62" t="s">
        <v>46</v>
      </c>
      <c r="H351" s="62" t="s">
        <v>74</v>
      </c>
      <c r="I351" s="62" t="s">
        <v>433</v>
      </c>
      <c r="J351" s="62" t="s">
        <v>49</v>
      </c>
      <c r="K351" s="91">
        <v>1530.7</v>
      </c>
      <c r="L351" s="91">
        <v>1529.8</v>
      </c>
      <c r="M351" s="91">
        <v>2015.4</v>
      </c>
      <c r="N351" s="91">
        <v>2008</v>
      </c>
      <c r="O351" s="91">
        <v>2081.3000000000002</v>
      </c>
      <c r="P351" s="91">
        <v>2081.3000000000002</v>
      </c>
    </row>
    <row r="352" spans="1:16" ht="138.75" customHeight="1">
      <c r="A352" s="386"/>
      <c r="B352" s="386"/>
      <c r="C352" s="388"/>
      <c r="D352" s="390"/>
      <c r="E352" s="392"/>
      <c r="F352" s="392"/>
      <c r="G352" s="63" t="s">
        <v>46</v>
      </c>
      <c r="H352" s="63" t="s">
        <v>74</v>
      </c>
      <c r="I352" s="62" t="s">
        <v>433</v>
      </c>
      <c r="J352" s="63" t="s">
        <v>50</v>
      </c>
      <c r="K352" s="91">
        <v>170.9</v>
      </c>
      <c r="L352" s="91">
        <v>170.9</v>
      </c>
      <c r="M352" s="91">
        <v>235.8</v>
      </c>
      <c r="N352" s="91">
        <v>757.8</v>
      </c>
      <c r="O352" s="91">
        <v>757.8</v>
      </c>
      <c r="P352" s="91">
        <v>757.8</v>
      </c>
    </row>
    <row r="353" spans="1:16" ht="90.75" customHeight="1">
      <c r="A353" s="385">
        <v>902</v>
      </c>
      <c r="B353" s="385">
        <v>69200</v>
      </c>
      <c r="C353" s="387" t="s">
        <v>213</v>
      </c>
      <c r="D353" s="389" t="s">
        <v>689</v>
      </c>
      <c r="E353" s="391" t="s">
        <v>687</v>
      </c>
      <c r="F353" s="391" t="s">
        <v>690</v>
      </c>
      <c r="G353" s="62" t="s">
        <v>46</v>
      </c>
      <c r="H353" s="62" t="s">
        <v>74</v>
      </c>
      <c r="I353" s="62" t="s">
        <v>432</v>
      </c>
      <c r="J353" s="62" t="s">
        <v>49</v>
      </c>
      <c r="K353" s="91">
        <v>846.8</v>
      </c>
      <c r="L353" s="91">
        <v>843.5</v>
      </c>
      <c r="M353" s="91">
        <v>1126.4000000000001</v>
      </c>
      <c r="N353" s="91">
        <v>1167.7</v>
      </c>
      <c r="O353" s="91">
        <v>1210.4000000000001</v>
      </c>
      <c r="P353" s="91">
        <v>1210.4000000000001</v>
      </c>
    </row>
    <row r="354" spans="1:16" ht="69" customHeight="1">
      <c r="A354" s="386"/>
      <c r="B354" s="386"/>
      <c r="C354" s="388"/>
      <c r="D354" s="390"/>
      <c r="E354" s="392"/>
      <c r="F354" s="392"/>
      <c r="G354" s="63" t="s">
        <v>46</v>
      </c>
      <c r="H354" s="63" t="s">
        <v>74</v>
      </c>
      <c r="I354" s="62" t="s">
        <v>432</v>
      </c>
      <c r="J354" s="63" t="s">
        <v>50</v>
      </c>
      <c r="K354" s="91">
        <v>154</v>
      </c>
      <c r="L354" s="91">
        <v>154</v>
      </c>
      <c r="M354" s="91">
        <v>336.8</v>
      </c>
      <c r="N354" s="91">
        <v>336.8</v>
      </c>
      <c r="O354" s="91">
        <v>336.8</v>
      </c>
      <c r="P354" s="91">
        <v>336.8</v>
      </c>
    </row>
    <row r="355" spans="1:16" ht="102" customHeight="1">
      <c r="A355" s="385">
        <v>902</v>
      </c>
      <c r="B355" s="385">
        <v>69180</v>
      </c>
      <c r="C355" s="387" t="s">
        <v>349</v>
      </c>
      <c r="D355" s="389" t="s">
        <v>691</v>
      </c>
      <c r="E355" s="391" t="s">
        <v>687</v>
      </c>
      <c r="F355" s="391" t="s">
        <v>688</v>
      </c>
      <c r="G355" s="62" t="s">
        <v>46</v>
      </c>
      <c r="H355" s="62" t="s">
        <v>74</v>
      </c>
      <c r="I355" s="62" t="s">
        <v>431</v>
      </c>
      <c r="J355" s="62" t="s">
        <v>49</v>
      </c>
      <c r="K355" s="91">
        <v>164.9</v>
      </c>
      <c r="L355" s="91">
        <v>164.9</v>
      </c>
      <c r="M355" s="91">
        <v>213.8</v>
      </c>
      <c r="N355" s="91">
        <v>208.5</v>
      </c>
      <c r="O355" s="91">
        <v>216.1</v>
      </c>
      <c r="P355" s="91">
        <v>216.1</v>
      </c>
    </row>
    <row r="356" spans="1:16" ht="75" customHeight="1">
      <c r="A356" s="386"/>
      <c r="B356" s="386"/>
      <c r="C356" s="388"/>
      <c r="D356" s="390"/>
      <c r="E356" s="392"/>
      <c r="F356" s="392"/>
      <c r="G356" s="63" t="s">
        <v>46</v>
      </c>
      <c r="H356" s="63" t="s">
        <v>74</v>
      </c>
      <c r="I356" s="62" t="s">
        <v>431</v>
      </c>
      <c r="J356" s="63" t="s">
        <v>50</v>
      </c>
      <c r="K356" s="91">
        <v>1.4</v>
      </c>
      <c r="L356" s="91">
        <v>1.3</v>
      </c>
      <c r="M356" s="91">
        <v>1.4</v>
      </c>
      <c r="N356" s="91">
        <v>84.2</v>
      </c>
      <c r="O356" s="91">
        <v>84.2</v>
      </c>
      <c r="P356" s="91">
        <v>84.2</v>
      </c>
    </row>
    <row r="357" spans="1:16" ht="105.75" customHeight="1">
      <c r="A357" s="385">
        <v>902</v>
      </c>
      <c r="B357" s="385">
        <v>60910</v>
      </c>
      <c r="C357" s="387" t="s">
        <v>217</v>
      </c>
      <c r="D357" s="389" t="s">
        <v>983</v>
      </c>
      <c r="E357" s="393" t="s">
        <v>502</v>
      </c>
      <c r="F357" s="391" t="s">
        <v>676</v>
      </c>
      <c r="G357" s="62" t="s">
        <v>46</v>
      </c>
      <c r="H357" s="62" t="s">
        <v>74</v>
      </c>
      <c r="I357" s="62" t="s">
        <v>134</v>
      </c>
      <c r="J357" s="62" t="s">
        <v>49</v>
      </c>
      <c r="K357" s="91">
        <v>315.8</v>
      </c>
      <c r="L357" s="91">
        <v>310.8</v>
      </c>
      <c r="M357" s="91">
        <v>389.2</v>
      </c>
      <c r="N357" s="91">
        <v>416.9</v>
      </c>
      <c r="O357" s="91">
        <v>432.1</v>
      </c>
      <c r="P357" s="91">
        <v>432.1</v>
      </c>
    </row>
    <row r="358" spans="1:16" ht="99" customHeight="1">
      <c r="A358" s="386"/>
      <c r="B358" s="386"/>
      <c r="C358" s="388"/>
      <c r="D358" s="390"/>
      <c r="E358" s="394"/>
      <c r="F358" s="392"/>
      <c r="G358" s="63" t="s">
        <v>46</v>
      </c>
      <c r="H358" s="63" t="s">
        <v>74</v>
      </c>
      <c r="I358" s="63" t="s">
        <v>134</v>
      </c>
      <c r="J358" s="63" t="s">
        <v>50</v>
      </c>
      <c r="K358" s="91">
        <v>162</v>
      </c>
      <c r="L358" s="91">
        <v>5.7</v>
      </c>
      <c r="M358" s="91">
        <v>162</v>
      </c>
      <c r="N358" s="91">
        <v>162</v>
      </c>
      <c r="O358" s="91">
        <v>162</v>
      </c>
      <c r="P358" s="91">
        <v>162</v>
      </c>
    </row>
    <row r="359" spans="1:16" ht="115.5" customHeight="1">
      <c r="A359" s="385">
        <v>902</v>
      </c>
      <c r="B359" s="385">
        <v>69170</v>
      </c>
      <c r="C359" s="387" t="s">
        <v>214</v>
      </c>
      <c r="D359" s="389" t="s">
        <v>692</v>
      </c>
      <c r="E359" s="391" t="s">
        <v>687</v>
      </c>
      <c r="F359" s="391" t="s">
        <v>688</v>
      </c>
      <c r="G359" s="62" t="s">
        <v>46</v>
      </c>
      <c r="H359" s="62" t="s">
        <v>74</v>
      </c>
      <c r="I359" s="63" t="s">
        <v>430</v>
      </c>
      <c r="J359" s="62" t="s">
        <v>49</v>
      </c>
      <c r="K359" s="91">
        <v>221.2</v>
      </c>
      <c r="L359" s="91">
        <v>220.6</v>
      </c>
      <c r="M359" s="91">
        <v>287.39999999999998</v>
      </c>
      <c r="N359" s="91">
        <v>266.8</v>
      </c>
      <c r="O359" s="91">
        <v>276.5</v>
      </c>
      <c r="P359" s="91">
        <v>276.5</v>
      </c>
    </row>
    <row r="360" spans="1:16" ht="83.25" customHeight="1">
      <c r="A360" s="386"/>
      <c r="B360" s="386"/>
      <c r="C360" s="388"/>
      <c r="D360" s="390"/>
      <c r="E360" s="392"/>
      <c r="F360" s="392"/>
      <c r="G360" s="63" t="s">
        <v>46</v>
      </c>
      <c r="H360" s="63" t="s">
        <v>74</v>
      </c>
      <c r="I360" s="63" t="s">
        <v>430</v>
      </c>
      <c r="J360" s="63" t="s">
        <v>50</v>
      </c>
      <c r="K360" s="91">
        <v>63.7</v>
      </c>
      <c r="L360" s="91">
        <v>63.7</v>
      </c>
      <c r="M360" s="91">
        <v>2.9</v>
      </c>
      <c r="N360" s="91">
        <v>168.4</v>
      </c>
      <c r="O360" s="91">
        <v>168.4</v>
      </c>
      <c r="P360" s="91">
        <v>168.4</v>
      </c>
    </row>
    <row r="361" spans="1:16" ht="70.5" customHeight="1">
      <c r="A361" s="385">
        <v>924</v>
      </c>
      <c r="B361" s="385">
        <v>60870</v>
      </c>
      <c r="C361" s="436" t="s">
        <v>397</v>
      </c>
      <c r="D361" s="395" t="s">
        <v>903</v>
      </c>
      <c r="E361" s="446" t="s">
        <v>905</v>
      </c>
      <c r="F361" s="474" t="s">
        <v>907</v>
      </c>
      <c r="G361" s="62" t="s">
        <v>138</v>
      </c>
      <c r="H361" s="62" t="s">
        <v>138</v>
      </c>
      <c r="I361" s="62" t="s">
        <v>328</v>
      </c>
      <c r="J361" s="62" t="s">
        <v>49</v>
      </c>
      <c r="K361" s="248">
        <v>146.9</v>
      </c>
      <c r="L361" s="248">
        <v>146.9</v>
      </c>
      <c r="M361" s="248">
        <v>195.9</v>
      </c>
      <c r="N361" s="248">
        <v>208.4</v>
      </c>
      <c r="O361" s="248">
        <v>216</v>
      </c>
      <c r="P361" s="248">
        <v>216</v>
      </c>
    </row>
    <row r="362" spans="1:16" ht="90" customHeight="1">
      <c r="A362" s="386"/>
      <c r="B362" s="386"/>
      <c r="C362" s="437"/>
      <c r="D362" s="396"/>
      <c r="E362" s="447"/>
      <c r="F362" s="475"/>
      <c r="G362" s="63" t="s">
        <v>138</v>
      </c>
      <c r="H362" s="63" t="s">
        <v>138</v>
      </c>
      <c r="I362" s="62" t="s">
        <v>328</v>
      </c>
      <c r="J362" s="63" t="s">
        <v>50</v>
      </c>
      <c r="K362" s="247">
        <v>0</v>
      </c>
      <c r="L362" s="247">
        <v>0</v>
      </c>
      <c r="M362" s="247">
        <v>0</v>
      </c>
      <c r="N362" s="247">
        <v>84.2</v>
      </c>
      <c r="O362" s="247">
        <v>84.2</v>
      </c>
      <c r="P362" s="247">
        <v>84.2</v>
      </c>
    </row>
    <row r="363" spans="1:16" ht="68.25" customHeight="1">
      <c r="A363" s="385">
        <v>924</v>
      </c>
      <c r="B363" s="385">
        <v>69210</v>
      </c>
      <c r="C363" s="382" t="s">
        <v>982</v>
      </c>
      <c r="D363" s="409" t="s">
        <v>904</v>
      </c>
      <c r="E363" s="391" t="s">
        <v>905</v>
      </c>
      <c r="F363" s="391" t="s">
        <v>906</v>
      </c>
      <c r="G363" s="252" t="s">
        <v>138</v>
      </c>
      <c r="H363" s="252" t="s">
        <v>138</v>
      </c>
      <c r="I363" s="62" t="s">
        <v>674</v>
      </c>
      <c r="J363" s="252" t="s">
        <v>613</v>
      </c>
      <c r="K363" s="247">
        <v>0</v>
      </c>
      <c r="L363" s="247">
        <v>0</v>
      </c>
      <c r="M363" s="247">
        <v>195.9</v>
      </c>
      <c r="N363" s="247">
        <v>208.5</v>
      </c>
      <c r="O363" s="247">
        <v>216</v>
      </c>
      <c r="P363" s="247">
        <v>216</v>
      </c>
    </row>
    <row r="364" spans="1:16" ht="127.5" customHeight="1">
      <c r="A364" s="386"/>
      <c r="B364" s="386"/>
      <c r="C364" s="384"/>
      <c r="D364" s="410"/>
      <c r="E364" s="392"/>
      <c r="F364" s="392"/>
      <c r="G364" s="252" t="s">
        <v>138</v>
      </c>
      <c r="H364" s="252" t="s">
        <v>138</v>
      </c>
      <c r="I364" s="62" t="s">
        <v>674</v>
      </c>
      <c r="J364" s="252" t="s">
        <v>510</v>
      </c>
      <c r="K364" s="247">
        <v>0</v>
      </c>
      <c r="L364" s="247">
        <v>0</v>
      </c>
      <c r="M364" s="247">
        <v>73.900000000000006</v>
      </c>
      <c r="N364" s="247">
        <v>84.2</v>
      </c>
      <c r="O364" s="247">
        <v>84.2</v>
      </c>
      <c r="P364" s="247">
        <v>84.2</v>
      </c>
    </row>
    <row r="365" spans="1:16" ht="40.5" customHeight="1">
      <c r="A365" s="371" t="s">
        <v>269</v>
      </c>
      <c r="B365" s="372"/>
      <c r="C365" s="373" t="s">
        <v>477</v>
      </c>
      <c r="D365" s="374"/>
      <c r="E365" s="374"/>
      <c r="F365" s="374"/>
      <c r="G365" s="374"/>
      <c r="H365" s="374"/>
      <c r="I365" s="374"/>
      <c r="J365" s="375"/>
      <c r="K365" s="6">
        <f t="shared" ref="K365:P365" si="79">SUM(K366:K366)</f>
        <v>63</v>
      </c>
      <c r="L365" s="6">
        <f t="shared" si="79"/>
        <v>0</v>
      </c>
      <c r="M365" s="6">
        <f t="shared" si="79"/>
        <v>252</v>
      </c>
      <c r="N365" s="6">
        <f t="shared" si="79"/>
        <v>252</v>
      </c>
      <c r="O365" s="6">
        <f t="shared" si="79"/>
        <v>252</v>
      </c>
      <c r="P365" s="6">
        <f t="shared" si="79"/>
        <v>252</v>
      </c>
    </row>
    <row r="366" spans="1:16" ht="85.5" customHeight="1">
      <c r="A366" s="65">
        <v>924</v>
      </c>
      <c r="B366" s="66">
        <v>60070</v>
      </c>
      <c r="C366" s="67" t="s">
        <v>26</v>
      </c>
      <c r="D366" s="82" t="s">
        <v>908</v>
      </c>
      <c r="E366" s="83" t="s">
        <v>512</v>
      </c>
      <c r="F366" s="83" t="s">
        <v>909</v>
      </c>
      <c r="G366" s="68" t="s">
        <v>138</v>
      </c>
      <c r="H366" s="68" t="s">
        <v>138</v>
      </c>
      <c r="I366" s="68" t="s">
        <v>329</v>
      </c>
      <c r="J366" s="68" t="s">
        <v>50</v>
      </c>
      <c r="K366" s="35">
        <v>63</v>
      </c>
      <c r="L366" s="35">
        <v>0</v>
      </c>
      <c r="M366" s="35">
        <v>252</v>
      </c>
      <c r="N366" s="35">
        <v>252</v>
      </c>
      <c r="O366" s="35">
        <v>252</v>
      </c>
      <c r="P366" s="35">
        <v>252</v>
      </c>
    </row>
    <row r="367" spans="1:16" ht="20.25" customHeight="1">
      <c r="A367" s="371" t="s">
        <v>478</v>
      </c>
      <c r="B367" s="372"/>
      <c r="C367" s="373" t="s">
        <v>410</v>
      </c>
      <c r="D367" s="374"/>
      <c r="E367" s="374"/>
      <c r="F367" s="374"/>
      <c r="G367" s="374"/>
      <c r="H367" s="374"/>
      <c r="I367" s="374"/>
      <c r="J367" s="375"/>
      <c r="K367" s="6">
        <f>SUM(K368:K392)</f>
        <v>6000</v>
      </c>
      <c r="L367" s="6">
        <f t="shared" ref="L367:P367" si="80">SUM(L368:L392)</f>
        <v>6000</v>
      </c>
      <c r="M367" s="6">
        <f t="shared" si="80"/>
        <v>4866.8</v>
      </c>
      <c r="N367" s="6">
        <f t="shared" si="80"/>
        <v>12904</v>
      </c>
      <c r="O367" s="6">
        <f t="shared" si="80"/>
        <v>12904</v>
      </c>
      <c r="P367" s="6">
        <f t="shared" si="80"/>
        <v>12904</v>
      </c>
    </row>
    <row r="368" spans="1:16" ht="30" customHeight="1">
      <c r="A368" s="353">
        <v>902</v>
      </c>
      <c r="B368" s="353">
        <v>60090</v>
      </c>
      <c r="C368" s="438" t="s">
        <v>25</v>
      </c>
      <c r="D368" s="439" t="s">
        <v>961</v>
      </c>
      <c r="E368" s="440" t="s">
        <v>960</v>
      </c>
      <c r="F368" s="408" t="s">
        <v>962</v>
      </c>
      <c r="G368" s="22" t="s">
        <v>74</v>
      </c>
      <c r="H368" s="22" t="s">
        <v>138</v>
      </c>
      <c r="I368" s="22" t="s">
        <v>134</v>
      </c>
      <c r="J368" s="22" t="s">
        <v>51</v>
      </c>
      <c r="K368" s="91">
        <v>6000</v>
      </c>
      <c r="L368" s="91">
        <v>6000</v>
      </c>
      <c r="M368" s="91">
        <v>0</v>
      </c>
      <c r="N368" s="91">
        <v>0</v>
      </c>
      <c r="O368" s="91">
        <v>0</v>
      </c>
      <c r="P368" s="91">
        <v>0</v>
      </c>
    </row>
    <row r="369" spans="1:16" ht="30" customHeight="1">
      <c r="A369" s="353">
        <v>902</v>
      </c>
      <c r="B369" s="353">
        <v>60090</v>
      </c>
      <c r="C369" s="438"/>
      <c r="D369" s="439"/>
      <c r="E369" s="440"/>
      <c r="F369" s="408"/>
      <c r="G369" s="21" t="s">
        <v>74</v>
      </c>
      <c r="H369" s="22" t="s">
        <v>138</v>
      </c>
      <c r="I369" s="21" t="s">
        <v>743</v>
      </c>
      <c r="J369" s="21" t="s">
        <v>51</v>
      </c>
      <c r="K369" s="91">
        <v>0</v>
      </c>
      <c r="L369" s="91">
        <v>0</v>
      </c>
      <c r="M369" s="91">
        <v>25.3</v>
      </c>
      <c r="N369" s="91">
        <v>100</v>
      </c>
      <c r="O369" s="91">
        <v>100</v>
      </c>
      <c r="P369" s="91">
        <v>100</v>
      </c>
    </row>
    <row r="370" spans="1:16" ht="30" customHeight="1">
      <c r="A370" s="353">
        <v>902</v>
      </c>
      <c r="B370" s="353">
        <v>60090</v>
      </c>
      <c r="C370" s="438"/>
      <c r="D370" s="439"/>
      <c r="E370" s="440"/>
      <c r="F370" s="408"/>
      <c r="G370" s="21" t="s">
        <v>74</v>
      </c>
      <c r="H370" s="22" t="s">
        <v>138</v>
      </c>
      <c r="I370" s="21" t="s">
        <v>744</v>
      </c>
      <c r="J370" s="21" t="s">
        <v>51</v>
      </c>
      <c r="K370" s="91">
        <v>0</v>
      </c>
      <c r="L370" s="91">
        <v>0</v>
      </c>
      <c r="M370" s="91">
        <v>71.2</v>
      </c>
      <c r="N370" s="91">
        <v>300</v>
      </c>
      <c r="O370" s="91">
        <v>300</v>
      </c>
      <c r="P370" s="91">
        <v>300</v>
      </c>
    </row>
    <row r="371" spans="1:16" ht="30" customHeight="1">
      <c r="A371" s="353">
        <v>902</v>
      </c>
      <c r="B371" s="353">
        <v>60090</v>
      </c>
      <c r="C371" s="438"/>
      <c r="D371" s="439"/>
      <c r="E371" s="440"/>
      <c r="F371" s="408"/>
      <c r="G371" s="21" t="s">
        <v>74</v>
      </c>
      <c r="H371" s="22" t="s">
        <v>138</v>
      </c>
      <c r="I371" s="21" t="s">
        <v>745</v>
      </c>
      <c r="J371" s="21" t="s">
        <v>51</v>
      </c>
      <c r="K371" s="91">
        <v>0</v>
      </c>
      <c r="L371" s="91">
        <v>0</v>
      </c>
      <c r="M371" s="91">
        <v>0</v>
      </c>
      <c r="N371" s="91">
        <v>400</v>
      </c>
      <c r="O371" s="91">
        <v>400</v>
      </c>
      <c r="P371" s="91">
        <v>400</v>
      </c>
    </row>
    <row r="372" spans="1:16" ht="30" customHeight="1">
      <c r="A372" s="353">
        <v>902</v>
      </c>
      <c r="B372" s="353">
        <v>60090</v>
      </c>
      <c r="C372" s="438"/>
      <c r="D372" s="439"/>
      <c r="E372" s="440"/>
      <c r="F372" s="408"/>
      <c r="G372" s="21" t="s">
        <v>74</v>
      </c>
      <c r="H372" s="22" t="s">
        <v>138</v>
      </c>
      <c r="I372" s="21" t="s">
        <v>746</v>
      </c>
      <c r="J372" s="21" t="s">
        <v>51</v>
      </c>
      <c r="K372" s="91">
        <v>0</v>
      </c>
      <c r="L372" s="91">
        <v>0</v>
      </c>
      <c r="M372" s="91">
        <v>0</v>
      </c>
      <c r="N372" s="91">
        <v>465</v>
      </c>
      <c r="O372" s="91">
        <v>465</v>
      </c>
      <c r="P372" s="91">
        <v>465</v>
      </c>
    </row>
    <row r="373" spans="1:16" ht="30" customHeight="1">
      <c r="A373" s="353">
        <v>902</v>
      </c>
      <c r="B373" s="353">
        <v>60090</v>
      </c>
      <c r="C373" s="438"/>
      <c r="D373" s="439"/>
      <c r="E373" s="440"/>
      <c r="F373" s="408"/>
      <c r="G373" s="21" t="s">
        <v>74</v>
      </c>
      <c r="H373" s="22" t="s">
        <v>138</v>
      </c>
      <c r="I373" s="21" t="s">
        <v>747</v>
      </c>
      <c r="J373" s="21" t="s">
        <v>51</v>
      </c>
      <c r="K373" s="91">
        <v>0</v>
      </c>
      <c r="L373" s="91">
        <v>0</v>
      </c>
      <c r="M373" s="91">
        <v>0</v>
      </c>
      <c r="N373" s="91">
        <v>5</v>
      </c>
      <c r="O373" s="91">
        <v>5</v>
      </c>
      <c r="P373" s="91">
        <v>5</v>
      </c>
    </row>
    <row r="374" spans="1:16" ht="30" customHeight="1">
      <c r="A374" s="353">
        <v>902</v>
      </c>
      <c r="B374" s="353">
        <v>60090</v>
      </c>
      <c r="C374" s="438"/>
      <c r="D374" s="439"/>
      <c r="E374" s="440"/>
      <c r="F374" s="408"/>
      <c r="G374" s="21" t="s">
        <v>74</v>
      </c>
      <c r="H374" s="22" t="s">
        <v>138</v>
      </c>
      <c r="I374" s="21" t="s">
        <v>748</v>
      </c>
      <c r="J374" s="21" t="s">
        <v>51</v>
      </c>
      <c r="K374" s="91">
        <v>0</v>
      </c>
      <c r="L374" s="91">
        <v>0</v>
      </c>
      <c r="M374" s="91">
        <v>0</v>
      </c>
      <c r="N374" s="91">
        <v>20</v>
      </c>
      <c r="O374" s="91">
        <v>20</v>
      </c>
      <c r="P374" s="91">
        <v>20</v>
      </c>
    </row>
    <row r="375" spans="1:16" ht="30" customHeight="1">
      <c r="A375" s="353">
        <v>902</v>
      </c>
      <c r="B375" s="353">
        <v>60090</v>
      </c>
      <c r="C375" s="438"/>
      <c r="D375" s="439"/>
      <c r="E375" s="440"/>
      <c r="F375" s="408"/>
      <c r="G375" s="21" t="s">
        <v>74</v>
      </c>
      <c r="H375" s="22" t="s">
        <v>138</v>
      </c>
      <c r="I375" s="21" t="s">
        <v>749</v>
      </c>
      <c r="J375" s="21" t="s">
        <v>51</v>
      </c>
      <c r="K375" s="91">
        <v>0</v>
      </c>
      <c r="L375" s="91">
        <v>0</v>
      </c>
      <c r="M375" s="91">
        <v>0</v>
      </c>
      <c r="N375" s="91">
        <v>50</v>
      </c>
      <c r="O375" s="91">
        <v>50</v>
      </c>
      <c r="P375" s="91">
        <v>50</v>
      </c>
    </row>
    <row r="376" spans="1:16" ht="30" customHeight="1">
      <c r="A376" s="353">
        <v>902</v>
      </c>
      <c r="B376" s="353">
        <v>60090</v>
      </c>
      <c r="C376" s="438"/>
      <c r="D376" s="439"/>
      <c r="E376" s="440"/>
      <c r="F376" s="408"/>
      <c r="G376" s="21" t="s">
        <v>74</v>
      </c>
      <c r="H376" s="22" t="s">
        <v>138</v>
      </c>
      <c r="I376" s="21" t="s">
        <v>750</v>
      </c>
      <c r="J376" s="21" t="s">
        <v>51</v>
      </c>
      <c r="K376" s="91">
        <v>0</v>
      </c>
      <c r="L376" s="91">
        <v>0</v>
      </c>
      <c r="M376" s="91">
        <v>0</v>
      </c>
      <c r="N376" s="91">
        <v>50</v>
      </c>
      <c r="O376" s="91">
        <v>50</v>
      </c>
      <c r="P376" s="91">
        <v>50</v>
      </c>
    </row>
    <row r="377" spans="1:16" ht="30" customHeight="1">
      <c r="A377" s="353">
        <v>902</v>
      </c>
      <c r="B377" s="353">
        <v>60090</v>
      </c>
      <c r="C377" s="438"/>
      <c r="D377" s="439"/>
      <c r="E377" s="440"/>
      <c r="F377" s="408"/>
      <c r="G377" s="21" t="s">
        <v>74</v>
      </c>
      <c r="H377" s="22" t="s">
        <v>138</v>
      </c>
      <c r="I377" s="21" t="s">
        <v>751</v>
      </c>
      <c r="J377" s="21" t="s">
        <v>51</v>
      </c>
      <c r="K377" s="91">
        <v>0</v>
      </c>
      <c r="L377" s="91">
        <v>0</v>
      </c>
      <c r="M377" s="91">
        <v>0</v>
      </c>
      <c r="N377" s="91">
        <v>10</v>
      </c>
      <c r="O377" s="91">
        <v>10</v>
      </c>
      <c r="P377" s="91">
        <v>10</v>
      </c>
    </row>
    <row r="378" spans="1:16" ht="30" customHeight="1">
      <c r="A378" s="353">
        <v>902</v>
      </c>
      <c r="B378" s="353">
        <v>60090</v>
      </c>
      <c r="C378" s="438"/>
      <c r="D378" s="439"/>
      <c r="E378" s="440"/>
      <c r="F378" s="408"/>
      <c r="G378" s="21" t="s">
        <v>74</v>
      </c>
      <c r="H378" s="22" t="s">
        <v>138</v>
      </c>
      <c r="I378" s="21" t="s">
        <v>752</v>
      </c>
      <c r="J378" s="21" t="s">
        <v>51</v>
      </c>
      <c r="K378" s="91">
        <v>0</v>
      </c>
      <c r="L378" s="91">
        <v>0</v>
      </c>
      <c r="M378" s="91">
        <v>15</v>
      </c>
      <c r="N378" s="91">
        <v>1500</v>
      </c>
      <c r="O378" s="91">
        <v>1500</v>
      </c>
      <c r="P378" s="91">
        <v>1500</v>
      </c>
    </row>
    <row r="379" spans="1:16" ht="30" customHeight="1">
      <c r="A379" s="353">
        <v>902</v>
      </c>
      <c r="B379" s="353">
        <v>60090</v>
      </c>
      <c r="C379" s="438"/>
      <c r="D379" s="439"/>
      <c r="E379" s="440"/>
      <c r="F379" s="408"/>
      <c r="G379" s="21" t="s">
        <v>74</v>
      </c>
      <c r="H379" s="22" t="s">
        <v>138</v>
      </c>
      <c r="I379" s="21" t="s">
        <v>753</v>
      </c>
      <c r="J379" s="21" t="s">
        <v>51</v>
      </c>
      <c r="K379" s="91">
        <v>0</v>
      </c>
      <c r="L379" s="91">
        <v>0</v>
      </c>
      <c r="M379" s="91">
        <v>305.10000000000002</v>
      </c>
      <c r="N379" s="91">
        <v>4409</v>
      </c>
      <c r="O379" s="91">
        <v>4409</v>
      </c>
      <c r="P379" s="91">
        <v>4409</v>
      </c>
    </row>
    <row r="380" spans="1:16" ht="30" customHeight="1">
      <c r="A380" s="353">
        <v>902</v>
      </c>
      <c r="B380" s="353">
        <v>60090</v>
      </c>
      <c r="C380" s="438"/>
      <c r="D380" s="439"/>
      <c r="E380" s="440"/>
      <c r="F380" s="408"/>
      <c r="G380" s="21" t="s">
        <v>74</v>
      </c>
      <c r="H380" s="22" t="s">
        <v>138</v>
      </c>
      <c r="I380" s="21" t="s">
        <v>754</v>
      </c>
      <c r="J380" s="21" t="s">
        <v>51</v>
      </c>
      <c r="K380" s="91">
        <v>0</v>
      </c>
      <c r="L380" s="91">
        <v>0</v>
      </c>
      <c r="M380" s="91">
        <v>146.5</v>
      </c>
      <c r="N380" s="91">
        <v>1000</v>
      </c>
      <c r="O380" s="91">
        <v>1000</v>
      </c>
      <c r="P380" s="91">
        <v>1000</v>
      </c>
    </row>
    <row r="381" spans="1:16" ht="30" customHeight="1">
      <c r="A381" s="353">
        <v>902</v>
      </c>
      <c r="B381" s="353">
        <v>60090</v>
      </c>
      <c r="C381" s="438"/>
      <c r="D381" s="439"/>
      <c r="E381" s="440"/>
      <c r="F381" s="408"/>
      <c r="G381" s="21" t="s">
        <v>74</v>
      </c>
      <c r="H381" s="22" t="s">
        <v>138</v>
      </c>
      <c r="I381" s="21" t="s">
        <v>755</v>
      </c>
      <c r="J381" s="21" t="s">
        <v>51</v>
      </c>
      <c r="K381" s="91">
        <v>0</v>
      </c>
      <c r="L381" s="91">
        <v>0</v>
      </c>
      <c r="M381" s="91">
        <v>0</v>
      </c>
      <c r="N381" s="91">
        <v>100</v>
      </c>
      <c r="O381" s="91">
        <v>100</v>
      </c>
      <c r="P381" s="91">
        <v>100</v>
      </c>
    </row>
    <row r="382" spans="1:16" ht="30" customHeight="1">
      <c r="A382" s="353">
        <v>902</v>
      </c>
      <c r="B382" s="353">
        <v>60090</v>
      </c>
      <c r="C382" s="438"/>
      <c r="D382" s="439"/>
      <c r="E382" s="440"/>
      <c r="F382" s="408"/>
      <c r="G382" s="21" t="s">
        <v>74</v>
      </c>
      <c r="H382" s="22" t="s">
        <v>138</v>
      </c>
      <c r="I382" s="21" t="s">
        <v>756</v>
      </c>
      <c r="J382" s="21" t="s">
        <v>51</v>
      </c>
      <c r="K382" s="91">
        <v>0</v>
      </c>
      <c r="L382" s="91">
        <v>0</v>
      </c>
      <c r="M382" s="91">
        <v>0</v>
      </c>
      <c r="N382" s="91">
        <v>105</v>
      </c>
      <c r="O382" s="91">
        <v>105</v>
      </c>
      <c r="P382" s="91">
        <v>105</v>
      </c>
    </row>
    <row r="383" spans="1:16" ht="30" customHeight="1">
      <c r="A383" s="353">
        <v>902</v>
      </c>
      <c r="B383" s="353">
        <v>60090</v>
      </c>
      <c r="C383" s="438"/>
      <c r="D383" s="439"/>
      <c r="E383" s="440"/>
      <c r="F383" s="408"/>
      <c r="G383" s="21" t="s">
        <v>74</v>
      </c>
      <c r="H383" s="22" t="s">
        <v>138</v>
      </c>
      <c r="I383" s="21" t="s">
        <v>757</v>
      </c>
      <c r="J383" s="21" t="s">
        <v>51</v>
      </c>
      <c r="K383" s="91">
        <v>0</v>
      </c>
      <c r="L383" s="91">
        <v>0</v>
      </c>
      <c r="M383" s="91">
        <v>0</v>
      </c>
      <c r="N383" s="91">
        <v>90</v>
      </c>
      <c r="O383" s="91">
        <v>90</v>
      </c>
      <c r="P383" s="91">
        <v>90</v>
      </c>
    </row>
    <row r="384" spans="1:16" ht="30" customHeight="1">
      <c r="A384" s="353">
        <v>902</v>
      </c>
      <c r="B384" s="353">
        <v>60090</v>
      </c>
      <c r="C384" s="438"/>
      <c r="D384" s="439"/>
      <c r="E384" s="440"/>
      <c r="F384" s="408"/>
      <c r="G384" s="21" t="s">
        <v>74</v>
      </c>
      <c r="H384" s="22" t="s">
        <v>138</v>
      </c>
      <c r="I384" s="21" t="s">
        <v>758</v>
      </c>
      <c r="J384" s="21" t="s">
        <v>51</v>
      </c>
      <c r="K384" s="91">
        <v>0</v>
      </c>
      <c r="L384" s="91">
        <v>0</v>
      </c>
      <c r="M384" s="91">
        <v>98.4</v>
      </c>
      <c r="N384" s="91">
        <v>300</v>
      </c>
      <c r="O384" s="91">
        <v>300</v>
      </c>
      <c r="P384" s="91">
        <v>300</v>
      </c>
    </row>
    <row r="385" spans="1:16" ht="30" customHeight="1">
      <c r="A385" s="353">
        <v>902</v>
      </c>
      <c r="B385" s="353">
        <v>60090</v>
      </c>
      <c r="C385" s="438"/>
      <c r="D385" s="439"/>
      <c r="E385" s="440"/>
      <c r="F385" s="408"/>
      <c r="G385" s="21" t="s">
        <v>74</v>
      </c>
      <c r="H385" s="22" t="s">
        <v>138</v>
      </c>
      <c r="I385" s="21" t="s">
        <v>759</v>
      </c>
      <c r="J385" s="21" t="s">
        <v>51</v>
      </c>
      <c r="K385" s="91">
        <v>0</v>
      </c>
      <c r="L385" s="91">
        <v>0</v>
      </c>
      <c r="M385" s="91">
        <v>705.3</v>
      </c>
      <c r="N385" s="91">
        <v>800</v>
      </c>
      <c r="O385" s="91">
        <v>800</v>
      </c>
      <c r="P385" s="91">
        <v>800</v>
      </c>
    </row>
    <row r="386" spans="1:16" ht="30" customHeight="1">
      <c r="A386" s="353">
        <v>902</v>
      </c>
      <c r="B386" s="353">
        <v>60090</v>
      </c>
      <c r="C386" s="438"/>
      <c r="D386" s="439"/>
      <c r="E386" s="440"/>
      <c r="F386" s="408"/>
      <c r="G386" s="21" t="s">
        <v>74</v>
      </c>
      <c r="H386" s="22" t="s">
        <v>138</v>
      </c>
      <c r="I386" s="21" t="s">
        <v>760</v>
      </c>
      <c r="J386" s="21" t="s">
        <v>51</v>
      </c>
      <c r="K386" s="91">
        <v>0</v>
      </c>
      <c r="L386" s="91">
        <v>0</v>
      </c>
      <c r="M386" s="91">
        <v>0</v>
      </c>
      <c r="N386" s="91">
        <v>1000</v>
      </c>
      <c r="O386" s="91">
        <v>1000</v>
      </c>
      <c r="P386" s="91">
        <v>1000</v>
      </c>
    </row>
    <row r="387" spans="1:16" ht="30" customHeight="1">
      <c r="A387" s="353">
        <v>902</v>
      </c>
      <c r="B387" s="353">
        <v>60090</v>
      </c>
      <c r="C387" s="438"/>
      <c r="D387" s="439"/>
      <c r="E387" s="440"/>
      <c r="F387" s="408"/>
      <c r="G387" s="21" t="s">
        <v>74</v>
      </c>
      <c r="H387" s="22" t="s">
        <v>138</v>
      </c>
      <c r="I387" s="21" t="s">
        <v>761</v>
      </c>
      <c r="J387" s="21" t="s">
        <v>51</v>
      </c>
      <c r="K387" s="91">
        <v>0</v>
      </c>
      <c r="L387" s="91">
        <v>0</v>
      </c>
      <c r="M387" s="91">
        <v>3500</v>
      </c>
      <c r="N387" s="91">
        <v>1950</v>
      </c>
      <c r="O387" s="91">
        <v>1950</v>
      </c>
      <c r="P387" s="91">
        <v>1950</v>
      </c>
    </row>
    <row r="388" spans="1:16" ht="30" customHeight="1">
      <c r="A388" s="353">
        <v>902</v>
      </c>
      <c r="B388" s="353">
        <v>60090</v>
      </c>
      <c r="C388" s="438"/>
      <c r="D388" s="439"/>
      <c r="E388" s="440"/>
      <c r="F388" s="408"/>
      <c r="G388" s="21" t="s">
        <v>74</v>
      </c>
      <c r="H388" s="22" t="s">
        <v>138</v>
      </c>
      <c r="I388" s="21" t="s">
        <v>762</v>
      </c>
      <c r="J388" s="21" t="s">
        <v>51</v>
      </c>
      <c r="K388" s="91">
        <v>0</v>
      </c>
      <c r="L388" s="91">
        <v>0</v>
      </c>
      <c r="M388" s="91">
        <v>0</v>
      </c>
      <c r="N388" s="91">
        <v>25</v>
      </c>
      <c r="O388" s="91">
        <v>25</v>
      </c>
      <c r="P388" s="91">
        <v>25</v>
      </c>
    </row>
    <row r="389" spans="1:16" ht="30" customHeight="1">
      <c r="A389" s="353">
        <v>902</v>
      </c>
      <c r="B389" s="353">
        <v>60090</v>
      </c>
      <c r="C389" s="438"/>
      <c r="D389" s="439"/>
      <c r="E389" s="440"/>
      <c r="F389" s="408"/>
      <c r="G389" s="21" t="s">
        <v>74</v>
      </c>
      <c r="H389" s="22" t="s">
        <v>138</v>
      </c>
      <c r="I389" s="21" t="s">
        <v>763</v>
      </c>
      <c r="J389" s="21" t="s">
        <v>51</v>
      </c>
      <c r="K389" s="91">
        <v>0</v>
      </c>
      <c r="L389" s="91">
        <v>0</v>
      </c>
      <c r="M389" s="91">
        <v>0</v>
      </c>
      <c r="N389" s="91">
        <v>50</v>
      </c>
      <c r="O389" s="91">
        <v>50</v>
      </c>
      <c r="P389" s="91">
        <v>50</v>
      </c>
    </row>
    <row r="390" spans="1:16" ht="30" customHeight="1">
      <c r="A390" s="353">
        <v>902</v>
      </c>
      <c r="B390" s="353">
        <v>60090</v>
      </c>
      <c r="C390" s="438"/>
      <c r="D390" s="439"/>
      <c r="E390" s="440"/>
      <c r="F390" s="408"/>
      <c r="G390" s="21" t="s">
        <v>74</v>
      </c>
      <c r="H390" s="22" t="s">
        <v>138</v>
      </c>
      <c r="I390" s="21" t="s">
        <v>764</v>
      </c>
      <c r="J390" s="21" t="s">
        <v>51</v>
      </c>
      <c r="K390" s="91">
        <v>0</v>
      </c>
      <c r="L390" s="91">
        <v>0</v>
      </c>
      <c r="M390" s="91">
        <v>0</v>
      </c>
      <c r="N390" s="91">
        <v>25</v>
      </c>
      <c r="O390" s="91">
        <v>25</v>
      </c>
      <c r="P390" s="91">
        <v>25</v>
      </c>
    </row>
    <row r="391" spans="1:16" ht="30" customHeight="1">
      <c r="A391" s="353">
        <v>902</v>
      </c>
      <c r="B391" s="353">
        <v>60090</v>
      </c>
      <c r="C391" s="438"/>
      <c r="D391" s="439"/>
      <c r="E391" s="440"/>
      <c r="F391" s="408"/>
      <c r="G391" s="21" t="s">
        <v>74</v>
      </c>
      <c r="H391" s="22" t="s">
        <v>138</v>
      </c>
      <c r="I391" s="21" t="s">
        <v>765</v>
      </c>
      <c r="J391" s="21" t="s">
        <v>51</v>
      </c>
      <c r="K391" s="91">
        <v>0</v>
      </c>
      <c r="L391" s="91">
        <v>0</v>
      </c>
      <c r="M391" s="91">
        <v>0</v>
      </c>
      <c r="N391" s="91">
        <v>50</v>
      </c>
      <c r="O391" s="91">
        <v>50</v>
      </c>
      <c r="P391" s="91">
        <v>50</v>
      </c>
    </row>
    <row r="392" spans="1:16" ht="30" customHeight="1">
      <c r="A392" s="353">
        <v>902</v>
      </c>
      <c r="B392" s="353">
        <v>60090</v>
      </c>
      <c r="C392" s="438"/>
      <c r="D392" s="439"/>
      <c r="E392" s="440"/>
      <c r="F392" s="408"/>
      <c r="G392" s="21" t="s">
        <v>74</v>
      </c>
      <c r="H392" s="22" t="s">
        <v>138</v>
      </c>
      <c r="I392" s="21" t="s">
        <v>766</v>
      </c>
      <c r="J392" s="21" t="s">
        <v>51</v>
      </c>
      <c r="K392" s="91">
        <v>0</v>
      </c>
      <c r="L392" s="91">
        <v>0</v>
      </c>
      <c r="M392" s="91">
        <v>0</v>
      </c>
      <c r="N392" s="91">
        <v>100</v>
      </c>
      <c r="O392" s="91">
        <v>100</v>
      </c>
      <c r="P392" s="91">
        <v>100</v>
      </c>
    </row>
    <row r="393" spans="1:16" ht="176.25" customHeight="1">
      <c r="A393" s="371" t="s">
        <v>479</v>
      </c>
      <c r="B393" s="372"/>
      <c r="C393" s="373" t="s">
        <v>480</v>
      </c>
      <c r="D393" s="374"/>
      <c r="E393" s="374"/>
      <c r="F393" s="374"/>
      <c r="G393" s="374"/>
      <c r="H393" s="374"/>
      <c r="I393" s="374"/>
      <c r="J393" s="375"/>
      <c r="K393" s="6">
        <f t="shared" ref="K393:P393" si="81">SUM(K394)</f>
        <v>4279.7</v>
      </c>
      <c r="L393" s="6">
        <f t="shared" si="81"/>
        <v>4279.7</v>
      </c>
      <c r="M393" s="6">
        <f t="shared" si="81"/>
        <v>5064</v>
      </c>
      <c r="N393" s="6">
        <f t="shared" si="81"/>
        <v>5715.6</v>
      </c>
      <c r="O393" s="6">
        <f t="shared" si="81"/>
        <v>6223.2</v>
      </c>
      <c r="P393" s="6">
        <f t="shared" si="81"/>
        <v>6223.2</v>
      </c>
    </row>
    <row r="394" spans="1:16" ht="409.6" customHeight="1">
      <c r="A394" s="1">
        <v>925</v>
      </c>
      <c r="B394" s="1">
        <v>62460</v>
      </c>
      <c r="C394" s="31" t="s">
        <v>23</v>
      </c>
      <c r="D394" s="130" t="s">
        <v>816</v>
      </c>
      <c r="E394" s="152" t="s">
        <v>504</v>
      </c>
      <c r="F394" s="263" t="s">
        <v>817</v>
      </c>
      <c r="G394" s="22" t="s">
        <v>137</v>
      </c>
      <c r="H394" s="22" t="s">
        <v>80</v>
      </c>
      <c r="I394" s="22" t="s">
        <v>363</v>
      </c>
      <c r="J394" s="22" t="s">
        <v>51</v>
      </c>
      <c r="K394" s="91">
        <v>4279.7</v>
      </c>
      <c r="L394" s="91">
        <v>4279.7</v>
      </c>
      <c r="M394" s="91">
        <v>5064</v>
      </c>
      <c r="N394" s="91">
        <v>5715.6</v>
      </c>
      <c r="O394" s="91">
        <v>6223.2</v>
      </c>
      <c r="P394" s="91">
        <v>6223.2</v>
      </c>
    </row>
    <row r="395" spans="1:16" ht="178.5" customHeight="1">
      <c r="A395" s="371" t="s">
        <v>481</v>
      </c>
      <c r="B395" s="372"/>
      <c r="C395" s="373" t="s">
        <v>411</v>
      </c>
      <c r="D395" s="374"/>
      <c r="E395" s="374"/>
      <c r="F395" s="374"/>
      <c r="G395" s="374"/>
      <c r="H395" s="374"/>
      <c r="I395" s="374"/>
      <c r="J395" s="375"/>
      <c r="K395" s="6">
        <f t="shared" ref="K395" si="82">SUM(K396:K397)</f>
        <v>7228.8</v>
      </c>
      <c r="L395" s="6">
        <f t="shared" ref="L395:P395" si="83">SUM(L396:L397)</f>
        <v>7228.8</v>
      </c>
      <c r="M395" s="6">
        <f t="shared" si="83"/>
        <v>8612.9</v>
      </c>
      <c r="N395" s="6">
        <f t="shared" si="83"/>
        <v>9112.2000000000007</v>
      </c>
      <c r="O395" s="6">
        <f t="shared" si="83"/>
        <v>10070.9</v>
      </c>
      <c r="P395" s="6">
        <f t="shared" si="83"/>
        <v>9995.5</v>
      </c>
    </row>
    <row r="396" spans="1:16" ht="289.5" customHeight="1">
      <c r="A396" s="397">
        <v>925</v>
      </c>
      <c r="B396" s="397">
        <v>62460</v>
      </c>
      <c r="C396" s="397" t="s">
        <v>23</v>
      </c>
      <c r="D396" s="395" t="s">
        <v>818</v>
      </c>
      <c r="E396" s="404" t="s">
        <v>552</v>
      </c>
      <c r="F396" s="376" t="s">
        <v>819</v>
      </c>
      <c r="G396" s="22" t="s">
        <v>137</v>
      </c>
      <c r="H396" s="22" t="s">
        <v>46</v>
      </c>
      <c r="I396" s="22" t="s">
        <v>24</v>
      </c>
      <c r="J396" s="22" t="s">
        <v>51</v>
      </c>
      <c r="K396" s="324">
        <v>7228.8</v>
      </c>
      <c r="L396" s="324">
        <v>7228.8</v>
      </c>
      <c r="M396" s="324">
        <v>8612.9</v>
      </c>
      <c r="N396" s="324">
        <v>8893.1</v>
      </c>
      <c r="O396" s="324">
        <v>9830.1</v>
      </c>
      <c r="P396" s="324">
        <v>9755.7999999999993</v>
      </c>
    </row>
    <row r="397" spans="1:16" ht="195" customHeight="1">
      <c r="A397" s="397"/>
      <c r="B397" s="397"/>
      <c r="C397" s="397"/>
      <c r="D397" s="396"/>
      <c r="E397" s="405"/>
      <c r="F397" s="378"/>
      <c r="G397" s="22" t="s">
        <v>137</v>
      </c>
      <c r="H397" s="22" t="s">
        <v>78</v>
      </c>
      <c r="I397" s="22" t="s">
        <v>428</v>
      </c>
      <c r="J397" s="22" t="s">
        <v>50</v>
      </c>
      <c r="K397" s="77">
        <v>0</v>
      </c>
      <c r="L397" s="77">
        <v>0</v>
      </c>
      <c r="M397" s="77">
        <v>0</v>
      </c>
      <c r="N397" s="77">
        <v>219.1</v>
      </c>
      <c r="O397" s="77">
        <v>240.8</v>
      </c>
      <c r="P397" s="77">
        <v>239.7</v>
      </c>
    </row>
    <row r="398" spans="1:16" ht="42.75" customHeight="1">
      <c r="A398" s="371" t="s">
        <v>482</v>
      </c>
      <c r="B398" s="372"/>
      <c r="C398" s="373" t="s">
        <v>483</v>
      </c>
      <c r="D398" s="374"/>
      <c r="E398" s="374"/>
      <c r="F398" s="374"/>
      <c r="G398" s="374"/>
      <c r="H398" s="374"/>
      <c r="I398" s="374"/>
      <c r="J398" s="375"/>
      <c r="K398" s="6">
        <f t="shared" ref="K398" si="84">SUM(K399:K401)</f>
        <v>115690.1</v>
      </c>
      <c r="L398" s="6">
        <f t="shared" ref="L398:P398" si="85">SUM(L399:L401)</f>
        <v>115651.2</v>
      </c>
      <c r="M398" s="6">
        <f t="shared" si="85"/>
        <v>107090.2</v>
      </c>
      <c r="N398" s="6">
        <f t="shared" si="85"/>
        <v>88622.800000000017</v>
      </c>
      <c r="O398" s="6">
        <f t="shared" si="85"/>
        <v>95439.900000000009</v>
      </c>
      <c r="P398" s="6">
        <f t="shared" si="85"/>
        <v>98848.5</v>
      </c>
    </row>
    <row r="399" spans="1:16" ht="84.75" customHeight="1">
      <c r="A399" s="1">
        <v>921</v>
      </c>
      <c r="B399" s="60" t="s">
        <v>215</v>
      </c>
      <c r="C399" s="98" t="s">
        <v>216</v>
      </c>
      <c r="D399" s="439" t="s">
        <v>772</v>
      </c>
      <c r="E399" s="408" t="s">
        <v>505</v>
      </c>
      <c r="F399" s="408" t="s">
        <v>773</v>
      </c>
      <c r="G399" s="62" t="s">
        <v>81</v>
      </c>
      <c r="H399" s="62" t="s">
        <v>74</v>
      </c>
      <c r="I399" s="62" t="s">
        <v>133</v>
      </c>
      <c r="J399" s="62" t="s">
        <v>139</v>
      </c>
      <c r="K399" s="19">
        <v>41954</v>
      </c>
      <c r="L399" s="19">
        <v>41924.300000000003</v>
      </c>
      <c r="M399" s="19">
        <v>0</v>
      </c>
      <c r="N399" s="19">
        <v>13621.1</v>
      </c>
      <c r="O399" s="19">
        <v>13621.1</v>
      </c>
      <c r="P399" s="19">
        <v>17026.400000000001</v>
      </c>
    </row>
    <row r="400" spans="1:16" ht="81" customHeight="1">
      <c r="A400" s="1">
        <v>921</v>
      </c>
      <c r="B400" s="225" t="s">
        <v>565</v>
      </c>
      <c r="C400" s="97" t="s">
        <v>400</v>
      </c>
      <c r="D400" s="439"/>
      <c r="E400" s="408"/>
      <c r="F400" s="408"/>
      <c r="G400" s="62" t="s">
        <v>81</v>
      </c>
      <c r="H400" s="62" t="s">
        <v>74</v>
      </c>
      <c r="I400" s="62" t="s">
        <v>564</v>
      </c>
      <c r="J400" s="62" t="s">
        <v>139</v>
      </c>
      <c r="K400" s="19">
        <v>73727</v>
      </c>
      <c r="L400" s="19">
        <v>73726.899999999994</v>
      </c>
      <c r="M400" s="19">
        <v>107090.2</v>
      </c>
      <c r="N400" s="19">
        <v>74916.100000000006</v>
      </c>
      <c r="O400" s="19">
        <v>81726.600000000006</v>
      </c>
      <c r="P400" s="19">
        <v>81726.7</v>
      </c>
    </row>
    <row r="401" spans="1:16" ht="87" customHeight="1">
      <c r="A401" s="1">
        <v>921</v>
      </c>
      <c r="B401" s="308" t="s">
        <v>565</v>
      </c>
      <c r="C401" s="97" t="s">
        <v>400</v>
      </c>
      <c r="D401" s="439"/>
      <c r="E401" s="408"/>
      <c r="F401" s="408"/>
      <c r="G401" s="62" t="s">
        <v>81</v>
      </c>
      <c r="H401" s="62" t="s">
        <v>74</v>
      </c>
      <c r="I401" s="62" t="s">
        <v>564</v>
      </c>
      <c r="J401" s="62" t="s">
        <v>50</v>
      </c>
      <c r="K401" s="19">
        <v>9.1</v>
      </c>
      <c r="L401" s="19">
        <v>0</v>
      </c>
      <c r="M401" s="19">
        <v>0</v>
      </c>
      <c r="N401" s="19">
        <v>85.6</v>
      </c>
      <c r="O401" s="19">
        <v>92.2</v>
      </c>
      <c r="P401" s="19">
        <v>95.4</v>
      </c>
    </row>
    <row r="402" spans="1:16" ht="172.5" customHeight="1">
      <c r="A402" s="371" t="s">
        <v>270</v>
      </c>
      <c r="B402" s="372"/>
      <c r="C402" s="373" t="s">
        <v>484</v>
      </c>
      <c r="D402" s="374"/>
      <c r="E402" s="374"/>
      <c r="F402" s="374"/>
      <c r="G402" s="374"/>
      <c r="H402" s="374"/>
      <c r="I402" s="374"/>
      <c r="J402" s="375"/>
      <c r="K402" s="6">
        <f t="shared" ref="K402" si="86">SUM(K403:K411)</f>
        <v>54565</v>
      </c>
      <c r="L402" s="6">
        <f t="shared" ref="L402:P402" si="87">SUM(L403:L411)</f>
        <v>53076.600000000006</v>
      </c>
      <c r="M402" s="6">
        <f t="shared" si="87"/>
        <v>65356.7</v>
      </c>
      <c r="N402" s="6">
        <f t="shared" si="87"/>
        <v>67444.499999999985</v>
      </c>
      <c r="O402" s="6">
        <f t="shared" si="87"/>
        <v>69810.200000000012</v>
      </c>
      <c r="P402" s="6">
        <f t="shared" si="87"/>
        <v>72268.099999999991</v>
      </c>
    </row>
    <row r="403" spans="1:16" ht="195.75" customHeight="1">
      <c r="A403" s="1">
        <v>925</v>
      </c>
      <c r="B403" s="60">
        <v>60710</v>
      </c>
      <c r="C403" s="75" t="s">
        <v>393</v>
      </c>
      <c r="D403" s="157" t="s">
        <v>796</v>
      </c>
      <c r="E403" s="43" t="s">
        <v>492</v>
      </c>
      <c r="F403" s="158" t="s">
        <v>797</v>
      </c>
      <c r="G403" s="62" t="s">
        <v>81</v>
      </c>
      <c r="H403" s="62" t="s">
        <v>74</v>
      </c>
      <c r="I403" s="62" t="s">
        <v>5</v>
      </c>
      <c r="J403" s="62" t="s">
        <v>82</v>
      </c>
      <c r="K403" s="69">
        <v>8746.4</v>
      </c>
      <c r="L403" s="64">
        <v>7631.7</v>
      </c>
      <c r="M403" s="64">
        <v>7202.4</v>
      </c>
      <c r="N403" s="64">
        <v>8104.2</v>
      </c>
      <c r="O403" s="64">
        <v>8104.2</v>
      </c>
      <c r="P403" s="64">
        <v>8104.2</v>
      </c>
    </row>
    <row r="404" spans="1:16" ht="187.5" customHeight="1">
      <c r="A404" s="144">
        <v>925</v>
      </c>
      <c r="B404" s="145">
        <v>63540</v>
      </c>
      <c r="C404" s="67" t="s">
        <v>470</v>
      </c>
      <c r="D404" s="157" t="s">
        <v>796</v>
      </c>
      <c r="E404" s="43" t="s">
        <v>492</v>
      </c>
      <c r="F404" s="158" t="s">
        <v>797</v>
      </c>
      <c r="G404" s="62" t="s">
        <v>137</v>
      </c>
      <c r="H404" s="62" t="s">
        <v>80</v>
      </c>
      <c r="I404" s="62" t="s">
        <v>471</v>
      </c>
      <c r="J404" s="62" t="s">
        <v>79</v>
      </c>
      <c r="K404" s="69">
        <v>2206.1999999999998</v>
      </c>
      <c r="L404" s="64">
        <v>2206.1999999999998</v>
      </c>
      <c r="M404" s="64">
        <v>3717.9</v>
      </c>
      <c r="N404" s="64">
        <v>4058.8</v>
      </c>
      <c r="O404" s="64">
        <v>4220</v>
      </c>
      <c r="P404" s="64">
        <v>4390.2</v>
      </c>
    </row>
    <row r="405" spans="1:16" ht="192.75" customHeight="1">
      <c r="A405" s="1">
        <v>925</v>
      </c>
      <c r="B405" s="60">
        <v>62370</v>
      </c>
      <c r="C405" s="46" t="s">
        <v>195</v>
      </c>
      <c r="D405" s="157" t="s">
        <v>796</v>
      </c>
      <c r="E405" s="43" t="s">
        <v>492</v>
      </c>
      <c r="F405" s="158" t="s">
        <v>797</v>
      </c>
      <c r="G405" s="62" t="s">
        <v>137</v>
      </c>
      <c r="H405" s="62" t="s">
        <v>80</v>
      </c>
      <c r="I405" s="62" t="s">
        <v>6</v>
      </c>
      <c r="J405" s="62" t="s">
        <v>79</v>
      </c>
      <c r="K405" s="64">
        <v>15432.6</v>
      </c>
      <c r="L405" s="64">
        <v>15432.6</v>
      </c>
      <c r="M405" s="64">
        <v>24972.9</v>
      </c>
      <c r="N405" s="64">
        <v>34147.1</v>
      </c>
      <c r="O405" s="64">
        <v>35510</v>
      </c>
      <c r="P405" s="64">
        <v>36922.5</v>
      </c>
    </row>
    <row r="406" spans="1:16" ht="78" customHeight="1">
      <c r="A406" s="353">
        <v>925</v>
      </c>
      <c r="B406" s="353">
        <v>60820</v>
      </c>
      <c r="C406" s="382" t="s">
        <v>149</v>
      </c>
      <c r="D406" s="423" t="s">
        <v>963</v>
      </c>
      <c r="E406" s="404" t="s">
        <v>964</v>
      </c>
      <c r="F406" s="376" t="s">
        <v>965</v>
      </c>
      <c r="G406" s="22" t="s">
        <v>137</v>
      </c>
      <c r="H406" s="22" t="s">
        <v>46</v>
      </c>
      <c r="I406" s="22" t="s">
        <v>7</v>
      </c>
      <c r="J406" s="22" t="s">
        <v>79</v>
      </c>
      <c r="K406" s="324">
        <v>9133.6</v>
      </c>
      <c r="L406" s="324">
        <v>9133.6</v>
      </c>
      <c r="M406" s="324">
        <v>9687.9</v>
      </c>
      <c r="N406" s="324">
        <v>7156.2</v>
      </c>
      <c r="O406" s="324">
        <v>7442.4</v>
      </c>
      <c r="P406" s="324">
        <v>7740.1</v>
      </c>
    </row>
    <row r="407" spans="1:16" ht="55.5" customHeight="1">
      <c r="A407" s="353">
        <v>925</v>
      </c>
      <c r="B407" s="353">
        <v>60820</v>
      </c>
      <c r="C407" s="383"/>
      <c r="D407" s="425"/>
      <c r="E407" s="426"/>
      <c r="F407" s="377"/>
      <c r="G407" s="22" t="s">
        <v>137</v>
      </c>
      <c r="H407" s="22" t="s">
        <v>80</v>
      </c>
      <c r="I407" s="22" t="s">
        <v>8</v>
      </c>
      <c r="J407" s="22" t="s">
        <v>79</v>
      </c>
      <c r="K407" s="77">
        <v>16474.7</v>
      </c>
      <c r="L407" s="77">
        <v>16474.7</v>
      </c>
      <c r="M407" s="77">
        <v>17139</v>
      </c>
      <c r="N407" s="77">
        <v>11792.9</v>
      </c>
      <c r="O407" s="77">
        <v>12264.6</v>
      </c>
      <c r="P407" s="77">
        <v>12755.2</v>
      </c>
    </row>
    <row r="408" spans="1:16" ht="39" customHeight="1">
      <c r="A408" s="353">
        <v>925</v>
      </c>
      <c r="B408" s="353">
        <v>60820</v>
      </c>
      <c r="C408" s="384"/>
      <c r="D408" s="424"/>
      <c r="E408" s="405"/>
      <c r="F408" s="378"/>
      <c r="G408" s="22" t="s">
        <v>137</v>
      </c>
      <c r="H408" s="22" t="s">
        <v>69</v>
      </c>
      <c r="I408" s="22" t="s">
        <v>416</v>
      </c>
      <c r="J408" s="22" t="s">
        <v>79</v>
      </c>
      <c r="K408" s="77">
        <v>756.5</v>
      </c>
      <c r="L408" s="77">
        <v>756.5</v>
      </c>
      <c r="M408" s="77">
        <v>785</v>
      </c>
      <c r="N408" s="77">
        <v>645.20000000000005</v>
      </c>
      <c r="O408" s="77">
        <v>671</v>
      </c>
      <c r="P408" s="77">
        <v>697.9</v>
      </c>
    </row>
    <row r="409" spans="1:16" ht="178.5" customHeight="1">
      <c r="A409" s="1">
        <v>926</v>
      </c>
      <c r="B409" s="1">
        <v>60820</v>
      </c>
      <c r="C409" s="31" t="s">
        <v>149</v>
      </c>
      <c r="D409" s="330" t="s">
        <v>917</v>
      </c>
      <c r="E409" s="43" t="s">
        <v>381</v>
      </c>
      <c r="F409" s="43" t="s">
        <v>918</v>
      </c>
      <c r="G409" s="4" t="s">
        <v>137</v>
      </c>
      <c r="H409" s="4" t="s">
        <v>69</v>
      </c>
      <c r="I409" s="4" t="s">
        <v>150</v>
      </c>
      <c r="J409" s="4" t="s">
        <v>79</v>
      </c>
      <c r="K409" s="19">
        <v>918</v>
      </c>
      <c r="L409" s="19">
        <v>918</v>
      </c>
      <c r="M409" s="19">
        <v>954.7</v>
      </c>
      <c r="N409" s="19">
        <v>992.9</v>
      </c>
      <c r="O409" s="19">
        <v>1032.5999999999999</v>
      </c>
      <c r="P409" s="19">
        <v>1073.8</v>
      </c>
    </row>
    <row r="410" spans="1:16" ht="222.75" customHeight="1">
      <c r="A410" s="155">
        <v>929</v>
      </c>
      <c r="B410" s="231">
        <v>60820</v>
      </c>
      <c r="C410" s="31" t="s">
        <v>149</v>
      </c>
      <c r="D410" s="322" t="s">
        <v>935</v>
      </c>
      <c r="E410" s="149" t="s">
        <v>491</v>
      </c>
      <c r="F410" s="149" t="s">
        <v>936</v>
      </c>
      <c r="G410" s="62" t="s">
        <v>183</v>
      </c>
      <c r="H410" s="62" t="s">
        <v>69</v>
      </c>
      <c r="I410" s="62" t="s">
        <v>580</v>
      </c>
      <c r="J410" s="62" t="s">
        <v>79</v>
      </c>
      <c r="K410" s="19">
        <v>803.2</v>
      </c>
      <c r="L410" s="19">
        <v>429.5</v>
      </c>
      <c r="M410" s="19">
        <v>803.1</v>
      </c>
      <c r="N410" s="19">
        <v>453.4</v>
      </c>
      <c r="O410" s="19">
        <v>471.6</v>
      </c>
      <c r="P410" s="19">
        <v>490.4</v>
      </c>
    </row>
    <row r="411" spans="1:16" ht="227.25" customHeight="1">
      <c r="A411" s="155">
        <v>929</v>
      </c>
      <c r="B411" s="200" t="s">
        <v>541</v>
      </c>
      <c r="C411" s="201" t="s">
        <v>542</v>
      </c>
      <c r="D411" s="322" t="s">
        <v>935</v>
      </c>
      <c r="E411" s="149" t="s">
        <v>491</v>
      </c>
      <c r="F411" s="149" t="s">
        <v>936</v>
      </c>
      <c r="G411" s="62" t="s">
        <v>183</v>
      </c>
      <c r="H411" s="62" t="s">
        <v>69</v>
      </c>
      <c r="I411" s="62" t="s">
        <v>543</v>
      </c>
      <c r="J411" s="62" t="s">
        <v>79</v>
      </c>
      <c r="K411" s="19">
        <v>93.8</v>
      </c>
      <c r="L411" s="19">
        <v>93.8</v>
      </c>
      <c r="M411" s="19">
        <v>93.8</v>
      </c>
      <c r="N411" s="19">
        <v>93.8</v>
      </c>
      <c r="O411" s="19">
        <v>93.8</v>
      </c>
      <c r="P411" s="19">
        <v>93.8</v>
      </c>
    </row>
    <row r="412" spans="1:16" ht="192" customHeight="1">
      <c r="A412" s="371" t="s">
        <v>485</v>
      </c>
      <c r="B412" s="372"/>
      <c r="C412" s="373" t="s">
        <v>486</v>
      </c>
      <c r="D412" s="374"/>
      <c r="E412" s="374"/>
      <c r="F412" s="374"/>
      <c r="G412" s="374"/>
      <c r="H412" s="374"/>
      <c r="I412" s="374"/>
      <c r="J412" s="375"/>
      <c r="K412" s="6">
        <f t="shared" ref="K412:P412" si="88">SUM(K413:K416)</f>
        <v>125816.6</v>
      </c>
      <c r="L412" s="6">
        <f t="shared" si="88"/>
        <v>116635.09999999998</v>
      </c>
      <c r="M412" s="6">
        <f t="shared" si="88"/>
        <v>101231.1</v>
      </c>
      <c r="N412" s="6">
        <f t="shared" si="88"/>
        <v>119901.2</v>
      </c>
      <c r="O412" s="6">
        <f t="shared" si="88"/>
        <v>124485.59999999999</v>
      </c>
      <c r="P412" s="6">
        <f t="shared" si="88"/>
        <v>126940.59999999999</v>
      </c>
    </row>
    <row r="413" spans="1:16" ht="177" customHeight="1">
      <c r="A413" s="1">
        <v>925</v>
      </c>
      <c r="B413" s="1">
        <v>69100</v>
      </c>
      <c r="C413" s="97" t="s">
        <v>391</v>
      </c>
      <c r="D413" s="157" t="s">
        <v>803</v>
      </c>
      <c r="E413" s="43" t="s">
        <v>493</v>
      </c>
      <c r="F413" s="158" t="s">
        <v>804</v>
      </c>
      <c r="G413" s="22" t="s">
        <v>81</v>
      </c>
      <c r="H413" s="22" t="s">
        <v>74</v>
      </c>
      <c r="I413" s="22" t="s">
        <v>466</v>
      </c>
      <c r="J413" s="22" t="s">
        <v>82</v>
      </c>
      <c r="K413" s="324">
        <v>61103.4</v>
      </c>
      <c r="L413" s="324">
        <v>58448.1</v>
      </c>
      <c r="M413" s="324">
        <v>54256.9</v>
      </c>
      <c r="N413" s="324">
        <v>58807.199999999997</v>
      </c>
      <c r="O413" s="324">
        <v>61159.6</v>
      </c>
      <c r="P413" s="324">
        <v>63606.1</v>
      </c>
    </row>
    <row r="414" spans="1:16" ht="174.75" customHeight="1">
      <c r="A414" s="1">
        <v>925</v>
      </c>
      <c r="B414" s="1">
        <v>69130</v>
      </c>
      <c r="C414" s="97" t="s">
        <v>392</v>
      </c>
      <c r="D414" s="157" t="s">
        <v>803</v>
      </c>
      <c r="E414" s="43" t="s">
        <v>493</v>
      </c>
      <c r="F414" s="158" t="s">
        <v>804</v>
      </c>
      <c r="G414" s="22" t="s">
        <v>81</v>
      </c>
      <c r="H414" s="22" t="s">
        <v>74</v>
      </c>
      <c r="I414" s="22" t="s">
        <v>465</v>
      </c>
      <c r="J414" s="22" t="s">
        <v>82</v>
      </c>
      <c r="K414" s="170">
        <v>64428.6</v>
      </c>
      <c r="L414" s="337">
        <v>58103.199999999997</v>
      </c>
      <c r="M414" s="170">
        <v>46974.2</v>
      </c>
      <c r="N414" s="324">
        <v>60684.3</v>
      </c>
      <c r="O414" s="170">
        <v>62900.7</v>
      </c>
      <c r="P414" s="170">
        <v>62900.7</v>
      </c>
    </row>
    <row r="415" spans="1:16" ht="175.5" customHeight="1">
      <c r="A415" s="1">
        <v>925</v>
      </c>
      <c r="B415" s="1">
        <v>69110</v>
      </c>
      <c r="C415" s="97" t="s">
        <v>394</v>
      </c>
      <c r="D415" s="157" t="s">
        <v>803</v>
      </c>
      <c r="E415" s="43" t="s">
        <v>493</v>
      </c>
      <c r="F415" s="158" t="s">
        <v>804</v>
      </c>
      <c r="G415" s="22" t="s">
        <v>81</v>
      </c>
      <c r="H415" s="22" t="s">
        <v>74</v>
      </c>
      <c r="I415" s="22" t="s">
        <v>467</v>
      </c>
      <c r="J415" s="22" t="s">
        <v>82</v>
      </c>
      <c r="K415" s="324">
        <v>156</v>
      </c>
      <c r="L415" s="324">
        <v>39.4</v>
      </c>
      <c r="M415" s="324">
        <v>0</v>
      </c>
      <c r="N415" s="324">
        <v>205</v>
      </c>
      <c r="O415" s="324">
        <v>213.2</v>
      </c>
      <c r="P415" s="324">
        <v>221.7</v>
      </c>
    </row>
    <row r="416" spans="1:16" ht="177.75" customHeight="1">
      <c r="A416" s="1">
        <v>925</v>
      </c>
      <c r="B416" s="1">
        <v>69140</v>
      </c>
      <c r="C416" s="97" t="s">
        <v>395</v>
      </c>
      <c r="D416" s="157" t="s">
        <v>803</v>
      </c>
      <c r="E416" s="43" t="s">
        <v>493</v>
      </c>
      <c r="F416" s="158" t="s">
        <v>804</v>
      </c>
      <c r="G416" s="22" t="s">
        <v>81</v>
      </c>
      <c r="H416" s="22" t="s">
        <v>74</v>
      </c>
      <c r="I416" s="22" t="s">
        <v>468</v>
      </c>
      <c r="J416" s="22" t="s">
        <v>82</v>
      </c>
      <c r="K416" s="324">
        <v>128.6</v>
      </c>
      <c r="L416" s="324">
        <v>44.4</v>
      </c>
      <c r="M416" s="324">
        <v>0</v>
      </c>
      <c r="N416" s="324">
        <v>204.7</v>
      </c>
      <c r="O416" s="324">
        <v>212.1</v>
      </c>
      <c r="P416" s="324">
        <v>212.1</v>
      </c>
    </row>
    <row r="417" spans="1:17" ht="76.5" customHeight="1">
      <c r="A417" s="371" t="s">
        <v>459</v>
      </c>
      <c r="B417" s="372"/>
      <c r="C417" s="373" t="s">
        <v>422</v>
      </c>
      <c r="D417" s="374"/>
      <c r="E417" s="374"/>
      <c r="F417" s="374"/>
      <c r="G417" s="374"/>
      <c r="H417" s="374"/>
      <c r="I417" s="374"/>
      <c r="J417" s="375"/>
      <c r="K417" s="6">
        <f t="shared" ref="K417:P417" si="89">SUM(K418:K418)</f>
        <v>750</v>
      </c>
      <c r="L417" s="6">
        <f t="shared" si="89"/>
        <v>648.4</v>
      </c>
      <c r="M417" s="6">
        <f t="shared" si="89"/>
        <v>14906.7</v>
      </c>
      <c r="N417" s="6">
        <f t="shared" si="89"/>
        <v>0</v>
      </c>
      <c r="O417" s="6">
        <f t="shared" si="89"/>
        <v>0</v>
      </c>
      <c r="P417" s="6">
        <f t="shared" si="89"/>
        <v>0</v>
      </c>
    </row>
    <row r="418" spans="1:17" ht="198" customHeight="1">
      <c r="A418" s="101">
        <v>924</v>
      </c>
      <c r="B418" s="101">
        <v>60960</v>
      </c>
      <c r="C418" s="102" t="s">
        <v>460</v>
      </c>
      <c r="D418" s="202" t="s">
        <v>617</v>
      </c>
      <c r="E418" s="256" t="s">
        <v>612</v>
      </c>
      <c r="F418" s="257" t="s">
        <v>589</v>
      </c>
      <c r="G418" s="21" t="s">
        <v>78</v>
      </c>
      <c r="H418" s="21" t="s">
        <v>80</v>
      </c>
      <c r="I418" s="89" t="s">
        <v>677</v>
      </c>
      <c r="J418" s="21" t="s">
        <v>423</v>
      </c>
      <c r="K418" s="35">
        <v>750</v>
      </c>
      <c r="L418" s="35">
        <v>648.4</v>
      </c>
      <c r="M418" s="35">
        <v>14906.7</v>
      </c>
      <c r="N418" s="35">
        <v>0</v>
      </c>
      <c r="O418" s="35">
        <v>0</v>
      </c>
      <c r="P418" s="35">
        <v>0</v>
      </c>
    </row>
    <row r="419" spans="1:17" ht="60" customHeight="1">
      <c r="A419" s="371" t="s">
        <v>488</v>
      </c>
      <c r="B419" s="372"/>
      <c r="C419" s="373" t="s">
        <v>489</v>
      </c>
      <c r="D419" s="374"/>
      <c r="E419" s="374"/>
      <c r="F419" s="374"/>
      <c r="G419" s="374"/>
      <c r="H419" s="374"/>
      <c r="I419" s="374"/>
      <c r="J419" s="375"/>
      <c r="K419" s="6">
        <f t="shared" ref="K419:P419" si="90">SUM(K420)</f>
        <v>593.79999999999995</v>
      </c>
      <c r="L419" s="6">
        <f t="shared" si="90"/>
        <v>581.4</v>
      </c>
      <c r="M419" s="6">
        <f t="shared" si="90"/>
        <v>617.5</v>
      </c>
      <c r="N419" s="6">
        <f t="shared" si="90"/>
        <v>823.3</v>
      </c>
      <c r="O419" s="6">
        <f t="shared" si="90"/>
        <v>823.3</v>
      </c>
      <c r="P419" s="6">
        <f t="shared" si="90"/>
        <v>823.3</v>
      </c>
    </row>
    <row r="420" spans="1:17" ht="209.25" customHeight="1">
      <c r="A420" s="144">
        <v>902</v>
      </c>
      <c r="B420" s="144">
        <v>61650</v>
      </c>
      <c r="C420" s="3" t="s">
        <v>398</v>
      </c>
      <c r="D420" s="357" t="s">
        <v>981</v>
      </c>
      <c r="E420" s="262" t="s">
        <v>693</v>
      </c>
      <c r="F420" s="263" t="s">
        <v>694</v>
      </c>
      <c r="G420" s="22" t="s">
        <v>74</v>
      </c>
      <c r="H420" s="22" t="s">
        <v>138</v>
      </c>
      <c r="I420" s="22" t="s">
        <v>307</v>
      </c>
      <c r="J420" s="22" t="s">
        <v>50</v>
      </c>
      <c r="K420" s="91">
        <v>593.79999999999995</v>
      </c>
      <c r="L420" s="91">
        <v>581.4</v>
      </c>
      <c r="M420" s="91">
        <v>617.5</v>
      </c>
      <c r="N420" s="91">
        <v>823.3</v>
      </c>
      <c r="O420" s="91">
        <v>823.3</v>
      </c>
      <c r="P420" s="91">
        <v>823.3</v>
      </c>
    </row>
    <row r="421" spans="1:17" ht="91.5" customHeight="1">
      <c r="A421" s="371" t="s">
        <v>487</v>
      </c>
      <c r="B421" s="372"/>
      <c r="C421" s="373" t="s">
        <v>469</v>
      </c>
      <c r="D421" s="374"/>
      <c r="E421" s="374"/>
      <c r="F421" s="374"/>
      <c r="G421" s="374"/>
      <c r="H421" s="374"/>
      <c r="I421" s="374"/>
      <c r="J421" s="375"/>
      <c r="K421" s="154">
        <f t="shared" ref="K421" si="91">SUM(K422:K424)</f>
        <v>78892.2</v>
      </c>
      <c r="L421" s="154">
        <f t="shared" ref="L421:P421" si="92">SUM(L422:L424)</f>
        <v>78892.2</v>
      </c>
      <c r="M421" s="154">
        <f t="shared" si="92"/>
        <v>86085.299999999988</v>
      </c>
      <c r="N421" s="154">
        <f t="shared" si="92"/>
        <v>83679.5</v>
      </c>
      <c r="O421" s="154">
        <f t="shared" si="92"/>
        <v>84587.5</v>
      </c>
      <c r="P421" s="154">
        <f t="shared" si="92"/>
        <v>11775</v>
      </c>
    </row>
    <row r="422" spans="1:17" ht="181.5" customHeight="1">
      <c r="A422" s="144">
        <v>925</v>
      </c>
      <c r="B422" s="144">
        <v>63110</v>
      </c>
      <c r="C422" s="3" t="s">
        <v>383</v>
      </c>
      <c r="D422" s="157" t="s">
        <v>803</v>
      </c>
      <c r="E422" s="43" t="s">
        <v>493</v>
      </c>
      <c r="F422" s="158" t="s">
        <v>804</v>
      </c>
      <c r="G422" s="22" t="s">
        <v>137</v>
      </c>
      <c r="H422" s="22" t="s">
        <v>78</v>
      </c>
      <c r="I422" s="22" t="s">
        <v>371</v>
      </c>
      <c r="J422" s="22" t="s">
        <v>79</v>
      </c>
      <c r="K422" s="91">
        <v>5496.4</v>
      </c>
      <c r="L422" s="91">
        <v>5496.4</v>
      </c>
      <c r="M422" s="91">
        <v>5949.2</v>
      </c>
      <c r="N422" s="91">
        <v>6338.1</v>
      </c>
      <c r="O422" s="91">
        <v>6591.5</v>
      </c>
      <c r="P422" s="91">
        <v>6855.1</v>
      </c>
    </row>
    <row r="423" spans="1:17" ht="199.5" customHeight="1">
      <c r="A423" s="34">
        <v>925</v>
      </c>
      <c r="B423" s="275" t="s">
        <v>153</v>
      </c>
      <c r="C423" s="97" t="s">
        <v>399</v>
      </c>
      <c r="D423" s="157" t="s">
        <v>796</v>
      </c>
      <c r="E423" s="43" t="s">
        <v>492</v>
      </c>
      <c r="F423" s="158" t="s">
        <v>797</v>
      </c>
      <c r="G423" s="275" t="s">
        <v>137</v>
      </c>
      <c r="H423" s="275" t="s">
        <v>80</v>
      </c>
      <c r="I423" s="276" t="s">
        <v>135</v>
      </c>
      <c r="J423" s="279">
        <v>600</v>
      </c>
      <c r="K423" s="18">
        <v>3205</v>
      </c>
      <c r="L423" s="331">
        <v>3205</v>
      </c>
      <c r="M423" s="331">
        <v>4151.3999999999996</v>
      </c>
      <c r="N423" s="17">
        <v>4361.7</v>
      </c>
      <c r="O423" s="17">
        <v>5016.3</v>
      </c>
      <c r="P423" s="17">
        <v>4919.8999999999996</v>
      </c>
    </row>
    <row r="424" spans="1:17" ht="191.25" customHeight="1">
      <c r="A424" s="34">
        <v>925</v>
      </c>
      <c r="B424" s="245">
        <v>53032</v>
      </c>
      <c r="C424" s="70" t="s">
        <v>380</v>
      </c>
      <c r="D424" s="157" t="s">
        <v>796</v>
      </c>
      <c r="E424" s="43" t="s">
        <v>492</v>
      </c>
      <c r="F424" s="158" t="s">
        <v>797</v>
      </c>
      <c r="G424" s="141" t="s">
        <v>137</v>
      </c>
      <c r="H424" s="141" t="s">
        <v>80</v>
      </c>
      <c r="I424" s="344" t="s">
        <v>974</v>
      </c>
      <c r="J424" s="138">
        <v>600</v>
      </c>
      <c r="K424" s="69">
        <v>70190.8</v>
      </c>
      <c r="L424" s="64">
        <v>70190.8</v>
      </c>
      <c r="M424" s="64">
        <v>75984.7</v>
      </c>
      <c r="N424" s="64">
        <v>72979.7</v>
      </c>
      <c r="O424" s="64">
        <v>72979.7</v>
      </c>
      <c r="P424" s="64">
        <v>0</v>
      </c>
    </row>
    <row r="425" spans="1:17" ht="30" customHeight="1">
      <c r="A425" s="379" t="s">
        <v>424</v>
      </c>
      <c r="B425" s="380"/>
      <c r="C425" s="380"/>
      <c r="D425" s="380"/>
      <c r="E425" s="380"/>
      <c r="F425" s="380"/>
      <c r="G425" s="380"/>
      <c r="H425" s="380"/>
      <c r="I425" s="380"/>
      <c r="J425" s="381"/>
      <c r="K425" s="103">
        <v>0</v>
      </c>
      <c r="L425" s="103">
        <v>0</v>
      </c>
      <c r="M425" s="103">
        <v>0</v>
      </c>
      <c r="N425" s="103">
        <v>0</v>
      </c>
      <c r="O425" s="103">
        <v>0</v>
      </c>
      <c r="P425" s="103">
        <v>0</v>
      </c>
    </row>
    <row r="426" spans="1:17" ht="80.25" customHeight="1">
      <c r="A426" s="411" t="s">
        <v>551</v>
      </c>
      <c r="B426" s="412"/>
      <c r="C426" s="412"/>
      <c r="D426" s="412"/>
      <c r="E426" s="412"/>
      <c r="F426" s="412"/>
      <c r="G426" s="412"/>
      <c r="H426" s="412"/>
      <c r="I426" s="412"/>
      <c r="J426" s="413"/>
      <c r="K426" s="7">
        <f>K427+K432</f>
        <v>1316199.8</v>
      </c>
      <c r="L426" s="7">
        <f>L427+L432</f>
        <v>1316199.8</v>
      </c>
      <c r="M426" s="7">
        <f>M427+M432</f>
        <v>1584507.5</v>
      </c>
      <c r="N426" s="7">
        <f>N427+N432</f>
        <v>1639182.4</v>
      </c>
      <c r="O426" s="7">
        <f>O427+O432</f>
        <v>1749308.1</v>
      </c>
      <c r="P426" s="7">
        <f>P427+P432</f>
        <v>1831078.8</v>
      </c>
    </row>
    <row r="427" spans="1:17" ht="136.5" customHeight="1">
      <c r="A427" s="371" t="s">
        <v>272</v>
      </c>
      <c r="B427" s="372"/>
      <c r="C427" s="373" t="s">
        <v>271</v>
      </c>
      <c r="D427" s="374"/>
      <c r="E427" s="374"/>
      <c r="F427" s="374"/>
      <c r="G427" s="374"/>
      <c r="H427" s="374"/>
      <c r="I427" s="374"/>
      <c r="J427" s="375"/>
      <c r="K427" s="6">
        <f>SUM(K428:K431)</f>
        <v>833612.9</v>
      </c>
      <c r="L427" s="6">
        <f>SUM(L428:L431)</f>
        <v>833612.9</v>
      </c>
      <c r="M427" s="6">
        <f>SUM(M428:M431)</f>
        <v>1000383.3999999999</v>
      </c>
      <c r="N427" s="6">
        <f>SUM(N428:N431)</f>
        <v>1038971.7</v>
      </c>
      <c r="O427" s="6">
        <f>SUM(O428:O431)</f>
        <v>1091548.2</v>
      </c>
      <c r="P427" s="6">
        <f>SUM(P428:P431)</f>
        <v>1141137.6000000001</v>
      </c>
    </row>
    <row r="428" spans="1:17" ht="67.5" customHeight="1">
      <c r="A428" s="351">
        <v>925</v>
      </c>
      <c r="B428" s="351">
        <v>60860</v>
      </c>
      <c r="C428" s="501" t="s">
        <v>396</v>
      </c>
      <c r="D428" s="504" t="s">
        <v>952</v>
      </c>
      <c r="E428" s="504" t="s">
        <v>501</v>
      </c>
      <c r="F428" s="507" t="s">
        <v>953</v>
      </c>
      <c r="G428" s="68" t="s">
        <v>137</v>
      </c>
      <c r="H428" s="68" t="s">
        <v>80</v>
      </c>
      <c r="I428" s="68" t="s">
        <v>418</v>
      </c>
      <c r="J428" s="68" t="s">
        <v>79</v>
      </c>
      <c r="K428" s="64">
        <v>809847.9</v>
      </c>
      <c r="L428" s="64">
        <v>809847.9</v>
      </c>
      <c r="M428" s="64">
        <v>972278.6</v>
      </c>
      <c r="N428" s="64">
        <v>1014747.3</v>
      </c>
      <c r="O428" s="64">
        <v>1065696.3999999999</v>
      </c>
      <c r="P428" s="64">
        <v>1114077.3</v>
      </c>
    </row>
    <row r="429" spans="1:17" ht="67.5" customHeight="1">
      <c r="A429" s="351">
        <v>925</v>
      </c>
      <c r="B429" s="351">
        <v>60860</v>
      </c>
      <c r="C429" s="502"/>
      <c r="D429" s="505"/>
      <c r="E429" s="505"/>
      <c r="F429" s="508"/>
      <c r="G429" s="68" t="s">
        <v>137</v>
      </c>
      <c r="H429" s="68" t="s">
        <v>78</v>
      </c>
      <c r="I429" s="68" t="s">
        <v>364</v>
      </c>
      <c r="J429" s="68" t="s">
        <v>49</v>
      </c>
      <c r="K429" s="64">
        <v>14940.199999999999</v>
      </c>
      <c r="L429" s="64">
        <v>14940.199999999999</v>
      </c>
      <c r="M429" s="64">
        <v>21602.2</v>
      </c>
      <c r="N429" s="64">
        <v>21706.2</v>
      </c>
      <c r="O429" s="64">
        <v>25851.800000000003</v>
      </c>
      <c r="P429" s="64">
        <v>27060.3</v>
      </c>
      <c r="Q429" s="361"/>
    </row>
    <row r="430" spans="1:17" ht="57" customHeight="1">
      <c r="A430" s="351">
        <v>925</v>
      </c>
      <c r="B430" s="351">
        <v>60860</v>
      </c>
      <c r="C430" s="503"/>
      <c r="D430" s="506"/>
      <c r="E430" s="506"/>
      <c r="F430" s="509"/>
      <c r="G430" s="68" t="s">
        <v>137</v>
      </c>
      <c r="H430" s="68" t="s">
        <v>78</v>
      </c>
      <c r="I430" s="68" t="s">
        <v>364</v>
      </c>
      <c r="J430" s="68" t="s">
        <v>50</v>
      </c>
      <c r="K430" s="64">
        <v>3219.5</v>
      </c>
      <c r="L430" s="64">
        <v>3219.5</v>
      </c>
      <c r="M430" s="64">
        <v>880.1</v>
      </c>
      <c r="N430" s="64">
        <v>2518.1999999999998</v>
      </c>
      <c r="O430" s="64">
        <v>0</v>
      </c>
      <c r="P430" s="64">
        <v>0</v>
      </c>
      <c r="Q430" s="361"/>
    </row>
    <row r="431" spans="1:17" ht="194.25" customHeight="1">
      <c r="A431" s="219">
        <v>925</v>
      </c>
      <c r="B431" s="221" t="s">
        <v>531</v>
      </c>
      <c r="C431" s="46" t="s">
        <v>530</v>
      </c>
      <c r="D431" s="157" t="s">
        <v>796</v>
      </c>
      <c r="E431" s="43" t="s">
        <v>492</v>
      </c>
      <c r="F431" s="158" t="s">
        <v>797</v>
      </c>
      <c r="G431" s="221" t="s">
        <v>137</v>
      </c>
      <c r="H431" s="221" t="s">
        <v>80</v>
      </c>
      <c r="I431" s="222" t="s">
        <v>975</v>
      </c>
      <c r="J431" s="223">
        <v>600</v>
      </c>
      <c r="K431" s="220">
        <v>5605.3</v>
      </c>
      <c r="L431" s="64">
        <v>5605.3</v>
      </c>
      <c r="M431" s="220">
        <v>5622.5</v>
      </c>
      <c r="N431" s="64">
        <v>0</v>
      </c>
      <c r="O431" s="64">
        <v>0</v>
      </c>
      <c r="P431" s="64">
        <v>0</v>
      </c>
    </row>
    <row r="432" spans="1:17" ht="132" customHeight="1">
      <c r="A432" s="371" t="s">
        <v>274</v>
      </c>
      <c r="B432" s="372"/>
      <c r="C432" s="373" t="s">
        <v>273</v>
      </c>
      <c r="D432" s="374"/>
      <c r="E432" s="374"/>
      <c r="F432" s="374"/>
      <c r="G432" s="374"/>
      <c r="H432" s="374"/>
      <c r="I432" s="374"/>
      <c r="J432" s="375"/>
      <c r="K432" s="6">
        <f>SUM(K433:K433)</f>
        <v>482586.9</v>
      </c>
      <c r="L432" s="6">
        <f>SUM(L433:L433)</f>
        <v>482586.9</v>
      </c>
      <c r="M432" s="6">
        <f>SUM(M433:M433)</f>
        <v>584124.1</v>
      </c>
      <c r="N432" s="6">
        <f>SUM(N433:N433)</f>
        <v>600210.69999999995</v>
      </c>
      <c r="O432" s="6">
        <f>SUM(O433:O433)</f>
        <v>657759.9</v>
      </c>
      <c r="P432" s="6">
        <f>SUM(P433:P433)</f>
        <v>689941.2</v>
      </c>
    </row>
    <row r="433" spans="1:16" ht="196.5" customHeight="1">
      <c r="A433" s="351">
        <v>925</v>
      </c>
      <c r="B433" s="351">
        <v>60860</v>
      </c>
      <c r="C433" s="349" t="s">
        <v>396</v>
      </c>
      <c r="D433" s="356" t="s">
        <v>954</v>
      </c>
      <c r="E433" s="355" t="s">
        <v>955</v>
      </c>
      <c r="F433" s="352" t="s">
        <v>956</v>
      </c>
      <c r="G433" s="68" t="s">
        <v>137</v>
      </c>
      <c r="H433" s="68" t="s">
        <v>46</v>
      </c>
      <c r="I433" s="68" t="s">
        <v>302</v>
      </c>
      <c r="J433" s="68" t="s">
        <v>79</v>
      </c>
      <c r="K433" s="64">
        <v>482586.9</v>
      </c>
      <c r="L433" s="64">
        <v>482586.9</v>
      </c>
      <c r="M433" s="64">
        <v>584124.1</v>
      </c>
      <c r="N433" s="64">
        <v>600210.69999999995</v>
      </c>
      <c r="O433" s="64">
        <v>657759.9</v>
      </c>
      <c r="P433" s="64">
        <v>689941.2</v>
      </c>
    </row>
    <row r="434" spans="1:16" ht="42.75" customHeight="1">
      <c r="A434" s="411" t="s">
        <v>18</v>
      </c>
      <c r="B434" s="412"/>
      <c r="C434" s="412"/>
      <c r="D434" s="412"/>
      <c r="E434" s="412"/>
      <c r="F434" s="412"/>
      <c r="G434" s="412"/>
      <c r="H434" s="412"/>
      <c r="I434" s="412"/>
      <c r="J434" s="413"/>
      <c r="K434" s="7">
        <f t="shared" ref="K434" si="93">K435+K438</f>
        <v>63749.1</v>
      </c>
      <c r="L434" s="7">
        <f t="shared" ref="L434:P434" si="94">L435+L438</f>
        <v>63749.1</v>
      </c>
      <c r="M434" s="7">
        <f t="shared" si="94"/>
        <v>53752.2</v>
      </c>
      <c r="N434" s="7">
        <f t="shared" si="94"/>
        <v>22000</v>
      </c>
      <c r="O434" s="7">
        <f t="shared" si="94"/>
        <v>22000</v>
      </c>
      <c r="P434" s="7">
        <f t="shared" si="94"/>
        <v>22000</v>
      </c>
    </row>
    <row r="435" spans="1:16" ht="24.75" customHeight="1">
      <c r="A435" s="379" t="s">
        <v>19</v>
      </c>
      <c r="B435" s="380"/>
      <c r="C435" s="380"/>
      <c r="D435" s="380"/>
      <c r="E435" s="380"/>
      <c r="F435" s="380"/>
      <c r="G435" s="380"/>
      <c r="H435" s="380"/>
      <c r="I435" s="380"/>
      <c r="J435" s="381"/>
      <c r="K435" s="71">
        <f t="shared" ref="K435:P435" si="95">K436</f>
        <v>20000</v>
      </c>
      <c r="L435" s="71">
        <f t="shared" si="95"/>
        <v>20000</v>
      </c>
      <c r="M435" s="71">
        <f t="shared" si="95"/>
        <v>22000</v>
      </c>
      <c r="N435" s="71">
        <f t="shared" si="95"/>
        <v>22000</v>
      </c>
      <c r="O435" s="71">
        <f t="shared" si="95"/>
        <v>22000</v>
      </c>
      <c r="P435" s="71">
        <f t="shared" si="95"/>
        <v>22000</v>
      </c>
    </row>
    <row r="436" spans="1:16" ht="33.75" customHeight="1">
      <c r="A436" s="371" t="s">
        <v>227</v>
      </c>
      <c r="B436" s="372"/>
      <c r="C436" s="373" t="s">
        <v>62</v>
      </c>
      <c r="D436" s="374"/>
      <c r="E436" s="374"/>
      <c r="F436" s="374"/>
      <c r="G436" s="374"/>
      <c r="H436" s="374"/>
      <c r="I436" s="374"/>
      <c r="J436" s="375"/>
      <c r="K436" s="9">
        <f t="shared" ref="K436:P436" si="96">SUM(K437:K437)</f>
        <v>20000</v>
      </c>
      <c r="L436" s="9">
        <f t="shared" si="96"/>
        <v>20000</v>
      </c>
      <c r="M436" s="9">
        <f t="shared" si="96"/>
        <v>22000</v>
      </c>
      <c r="N436" s="9">
        <f t="shared" si="96"/>
        <v>22000</v>
      </c>
      <c r="O436" s="9">
        <f t="shared" si="96"/>
        <v>22000</v>
      </c>
      <c r="P436" s="9">
        <f t="shared" si="96"/>
        <v>22000</v>
      </c>
    </row>
    <row r="437" spans="1:16" ht="69" customHeight="1">
      <c r="A437" s="2">
        <v>905</v>
      </c>
      <c r="B437" s="4" t="s">
        <v>298</v>
      </c>
      <c r="C437" s="3" t="s">
        <v>222</v>
      </c>
      <c r="D437" s="14" t="s">
        <v>43</v>
      </c>
      <c r="E437" s="8" t="s">
        <v>44</v>
      </c>
      <c r="F437" s="33" t="s">
        <v>45</v>
      </c>
      <c r="G437" s="28">
        <v>14</v>
      </c>
      <c r="H437" s="28" t="s">
        <v>46</v>
      </c>
      <c r="I437" s="29" t="s">
        <v>226</v>
      </c>
      <c r="J437" s="37">
        <v>500</v>
      </c>
      <c r="K437" s="294">
        <v>20000</v>
      </c>
      <c r="L437" s="296">
        <v>20000</v>
      </c>
      <c r="M437" s="296">
        <v>22000</v>
      </c>
      <c r="N437" s="296">
        <v>22000</v>
      </c>
      <c r="O437" s="296">
        <v>22000</v>
      </c>
      <c r="P437" s="296">
        <v>22000</v>
      </c>
    </row>
    <row r="438" spans="1:16" ht="26.25" customHeight="1">
      <c r="A438" s="379" t="s">
        <v>230</v>
      </c>
      <c r="B438" s="380"/>
      <c r="C438" s="380"/>
      <c r="D438" s="380"/>
      <c r="E438" s="380"/>
      <c r="F438" s="380"/>
      <c r="G438" s="380"/>
      <c r="H438" s="380"/>
      <c r="I438" s="380"/>
      <c r="J438" s="381"/>
      <c r="K438" s="71">
        <f t="shared" ref="K438:P438" si="97">K439+K441</f>
        <v>43749.1</v>
      </c>
      <c r="L438" s="71">
        <f t="shared" si="97"/>
        <v>43749.1</v>
      </c>
      <c r="M438" s="71">
        <f t="shared" si="97"/>
        <v>31752.199999999997</v>
      </c>
      <c r="N438" s="71">
        <f t="shared" si="97"/>
        <v>0</v>
      </c>
      <c r="O438" s="71">
        <f t="shared" si="97"/>
        <v>0</v>
      </c>
      <c r="P438" s="71">
        <f t="shared" si="97"/>
        <v>0</v>
      </c>
    </row>
    <row r="439" spans="1:16" ht="18.75" hidden="1">
      <c r="A439" s="371" t="s">
        <v>228</v>
      </c>
      <c r="B439" s="372"/>
      <c r="C439" s="373" t="s">
        <v>229</v>
      </c>
      <c r="D439" s="374"/>
      <c r="E439" s="374"/>
      <c r="F439" s="374"/>
      <c r="G439" s="374"/>
      <c r="H439" s="374"/>
      <c r="I439" s="374"/>
      <c r="J439" s="375"/>
      <c r="K439" s="9">
        <f t="shared" ref="K439:P439" si="98">SUM(K440:K440)</f>
        <v>0</v>
      </c>
      <c r="L439" s="9">
        <f t="shared" si="98"/>
        <v>0</v>
      </c>
      <c r="M439" s="9">
        <f t="shared" si="98"/>
        <v>0</v>
      </c>
      <c r="N439" s="9">
        <f t="shared" si="98"/>
        <v>0</v>
      </c>
      <c r="O439" s="9">
        <f t="shared" si="98"/>
        <v>0</v>
      </c>
      <c r="P439" s="9">
        <f t="shared" si="98"/>
        <v>0</v>
      </c>
    </row>
    <row r="440" spans="1:16" ht="33" hidden="1" customHeight="1">
      <c r="A440" s="2"/>
      <c r="B440" s="4"/>
      <c r="C440" s="8"/>
      <c r="D440" s="130"/>
      <c r="E440" s="203"/>
      <c r="F440" s="32"/>
      <c r="G440" s="209"/>
      <c r="H440" s="209"/>
      <c r="I440" s="4"/>
      <c r="J440" s="79"/>
      <c r="K440" s="249"/>
      <c r="L440" s="249"/>
      <c r="M440" s="249"/>
      <c r="N440" s="249"/>
      <c r="O440" s="249"/>
      <c r="P440" s="249"/>
    </row>
    <row r="441" spans="1:16" ht="29.25" customHeight="1">
      <c r="A441" s="371" t="s">
        <v>712</v>
      </c>
      <c r="B441" s="372"/>
      <c r="C441" s="373" t="s">
        <v>713</v>
      </c>
      <c r="D441" s="374"/>
      <c r="E441" s="374"/>
      <c r="F441" s="374"/>
      <c r="G441" s="374"/>
      <c r="H441" s="374"/>
      <c r="I441" s="374"/>
      <c r="J441" s="375"/>
      <c r="K441" s="9">
        <f t="shared" ref="K441" si="99">K442+K444</f>
        <v>43749.1</v>
      </c>
      <c r="L441" s="9">
        <f t="shared" ref="L441:P441" si="100">L442+L444</f>
        <v>43749.1</v>
      </c>
      <c r="M441" s="9">
        <f t="shared" si="100"/>
        <v>31752.199999999997</v>
      </c>
      <c r="N441" s="9">
        <f t="shared" si="100"/>
        <v>0</v>
      </c>
      <c r="O441" s="9">
        <f t="shared" si="100"/>
        <v>0</v>
      </c>
      <c r="P441" s="9">
        <f t="shared" si="100"/>
        <v>0</v>
      </c>
    </row>
    <row r="442" spans="1:16" ht="43.5" customHeight="1">
      <c r="A442" s="371" t="s">
        <v>714</v>
      </c>
      <c r="B442" s="372"/>
      <c r="C442" s="373" t="s">
        <v>715</v>
      </c>
      <c r="D442" s="374"/>
      <c r="E442" s="374"/>
      <c r="F442" s="374"/>
      <c r="G442" s="374"/>
      <c r="H442" s="374"/>
      <c r="I442" s="374"/>
      <c r="J442" s="375"/>
      <c r="K442" s="290">
        <f t="shared" ref="K442:P442" si="101">K443</f>
        <v>22912.6</v>
      </c>
      <c r="L442" s="290">
        <f t="shared" si="101"/>
        <v>22912.6</v>
      </c>
      <c r="M442" s="290">
        <f t="shared" si="101"/>
        <v>6497.1</v>
      </c>
      <c r="N442" s="290">
        <f t="shared" si="101"/>
        <v>0</v>
      </c>
      <c r="O442" s="290">
        <f t="shared" si="101"/>
        <v>0</v>
      </c>
      <c r="P442" s="290">
        <f t="shared" si="101"/>
        <v>0</v>
      </c>
    </row>
    <row r="443" spans="1:16" ht="66" customHeight="1">
      <c r="A443" s="208">
        <v>905</v>
      </c>
      <c r="B443" s="278" t="s">
        <v>319</v>
      </c>
      <c r="C443" s="79" t="s">
        <v>697</v>
      </c>
      <c r="D443" s="295" t="s">
        <v>725</v>
      </c>
      <c r="E443" s="208" t="s">
        <v>44</v>
      </c>
      <c r="F443" s="208" t="s">
        <v>726</v>
      </c>
      <c r="G443" s="278">
        <v>14</v>
      </c>
      <c r="H443" s="278" t="s">
        <v>46</v>
      </c>
      <c r="I443" s="79" t="s">
        <v>320</v>
      </c>
      <c r="J443" s="79">
        <v>500</v>
      </c>
      <c r="K443" s="294">
        <v>22912.6</v>
      </c>
      <c r="L443" s="296">
        <v>22912.6</v>
      </c>
      <c r="M443" s="280">
        <v>6497.1</v>
      </c>
      <c r="N443" s="280">
        <v>0</v>
      </c>
      <c r="O443" s="280">
        <v>0</v>
      </c>
      <c r="P443" s="280">
        <v>0</v>
      </c>
    </row>
    <row r="444" spans="1:16" ht="24.75" customHeight="1">
      <c r="A444" s="371" t="s">
        <v>716</v>
      </c>
      <c r="B444" s="372"/>
      <c r="C444" s="373" t="s">
        <v>713</v>
      </c>
      <c r="D444" s="374"/>
      <c r="E444" s="374"/>
      <c r="F444" s="374"/>
      <c r="G444" s="374"/>
      <c r="H444" s="374"/>
      <c r="I444" s="374"/>
      <c r="J444" s="375"/>
      <c r="K444" s="297">
        <f t="shared" ref="K444:P444" si="102">K445</f>
        <v>20836.5</v>
      </c>
      <c r="L444" s="297">
        <f t="shared" si="102"/>
        <v>20836.5</v>
      </c>
      <c r="M444" s="297">
        <f t="shared" si="102"/>
        <v>25255.1</v>
      </c>
      <c r="N444" s="297">
        <f t="shared" si="102"/>
        <v>0</v>
      </c>
      <c r="O444" s="297">
        <f t="shared" si="102"/>
        <v>0</v>
      </c>
      <c r="P444" s="297">
        <f t="shared" si="102"/>
        <v>0</v>
      </c>
    </row>
    <row r="445" spans="1:16" ht="68.25" customHeight="1">
      <c r="A445" s="86">
        <v>902</v>
      </c>
      <c r="B445" s="89" t="s">
        <v>347</v>
      </c>
      <c r="C445" s="90" t="s">
        <v>348</v>
      </c>
      <c r="D445" s="295" t="s">
        <v>725</v>
      </c>
      <c r="E445" s="208" t="s">
        <v>44</v>
      </c>
      <c r="F445" s="208" t="s">
        <v>726</v>
      </c>
      <c r="G445" s="89" t="s">
        <v>175</v>
      </c>
      <c r="H445" s="89" t="s">
        <v>69</v>
      </c>
      <c r="I445" s="89" t="s">
        <v>415</v>
      </c>
      <c r="J445" s="79">
        <v>500</v>
      </c>
      <c r="K445" s="91">
        <v>20836.5</v>
      </c>
      <c r="L445" s="91">
        <v>20836.5</v>
      </c>
      <c r="M445" s="91">
        <v>25255.1</v>
      </c>
      <c r="N445" s="91">
        <v>0</v>
      </c>
      <c r="O445" s="91">
        <v>0</v>
      </c>
      <c r="P445" s="91">
        <v>0</v>
      </c>
    </row>
    <row r="446" spans="1:16" ht="30" customHeight="1">
      <c r="A446" s="411" t="s">
        <v>225</v>
      </c>
      <c r="B446" s="412"/>
      <c r="C446" s="412"/>
      <c r="D446" s="412"/>
      <c r="E446" s="412"/>
      <c r="F446" s="412"/>
      <c r="G446" s="412"/>
      <c r="H446" s="412"/>
      <c r="I446" s="412"/>
      <c r="J446" s="413"/>
      <c r="K446" s="7">
        <v>0</v>
      </c>
      <c r="L446" s="7">
        <v>0</v>
      </c>
      <c r="M446" s="7">
        <v>0</v>
      </c>
      <c r="N446" s="7">
        <v>0</v>
      </c>
      <c r="O446" s="7">
        <v>41000</v>
      </c>
      <c r="P446" s="7">
        <v>84000</v>
      </c>
    </row>
    <row r="447" spans="1:16" ht="20.25">
      <c r="A447" s="363"/>
      <c r="B447" s="363"/>
      <c r="C447" s="363"/>
      <c r="D447" s="162"/>
      <c r="E447" s="162"/>
      <c r="F447" s="162"/>
      <c r="G447" s="364"/>
      <c r="H447" s="364"/>
      <c r="I447" s="364"/>
      <c r="J447" s="364"/>
      <c r="K447" s="364"/>
      <c r="L447" s="163"/>
      <c r="M447" s="163"/>
      <c r="N447" s="163"/>
      <c r="O447" s="163"/>
      <c r="P447" s="163"/>
    </row>
    <row r="448" spans="1:16" ht="84.75" customHeight="1">
      <c r="A448" s="365" t="s">
        <v>63</v>
      </c>
      <c r="B448" s="365"/>
      <c r="C448" s="365"/>
      <c r="M448" s="163" t="s">
        <v>64</v>
      </c>
    </row>
  </sheetData>
  <mergeCells count="402">
    <mergeCell ref="C428:C430"/>
    <mergeCell ref="D428:D430"/>
    <mergeCell ref="E428:E430"/>
    <mergeCell ref="F428:F430"/>
    <mergeCell ref="A240:B240"/>
    <mergeCell ref="E182:E183"/>
    <mergeCell ref="D201:D202"/>
    <mergeCell ref="A40:B40"/>
    <mergeCell ref="A36:B36"/>
    <mergeCell ref="C36:J36"/>
    <mergeCell ref="C33:C34"/>
    <mergeCell ref="D33:D34"/>
    <mergeCell ref="E33:E34"/>
    <mergeCell ref="F33:F34"/>
    <mergeCell ref="D182:D183"/>
    <mergeCell ref="F201:F202"/>
    <mergeCell ref="C203:J203"/>
    <mergeCell ref="C193:J193"/>
    <mergeCell ref="A180:A181"/>
    <mergeCell ref="C171:J171"/>
    <mergeCell ref="A208:J208"/>
    <mergeCell ref="F169:F170"/>
    <mergeCell ref="A168:B168"/>
    <mergeCell ref="D6:F6"/>
    <mergeCell ref="C27:C29"/>
    <mergeCell ref="D27:D29"/>
    <mergeCell ref="E27:E29"/>
    <mergeCell ref="F27:F29"/>
    <mergeCell ref="A448:C448"/>
    <mergeCell ref="A75:B75"/>
    <mergeCell ref="A104:B104"/>
    <mergeCell ref="C127:J127"/>
    <mergeCell ref="E118:E119"/>
    <mergeCell ref="C95:C96"/>
    <mergeCell ref="C93:J93"/>
    <mergeCell ref="C104:J104"/>
    <mergeCell ref="D145:D150"/>
    <mergeCell ref="A113:B113"/>
    <mergeCell ref="A134:B134"/>
    <mergeCell ref="C145:C150"/>
    <mergeCell ref="C113:J113"/>
    <mergeCell ref="E111:E112"/>
    <mergeCell ref="F111:F112"/>
    <mergeCell ref="D111:D112"/>
    <mergeCell ref="C180:C181"/>
    <mergeCell ref="A219:B219"/>
    <mergeCell ref="G21:G22"/>
    <mergeCell ref="H21:H22"/>
    <mergeCell ref="E14:E15"/>
    <mergeCell ref="A13:B13"/>
    <mergeCell ref="A19:B19"/>
    <mergeCell ref="C19:J19"/>
    <mergeCell ref="C14:C15"/>
    <mergeCell ref="D14:D15"/>
    <mergeCell ref="F14:F15"/>
    <mergeCell ref="C21:C22"/>
    <mergeCell ref="D21:D22"/>
    <mergeCell ref="E21:E22"/>
    <mergeCell ref="F21:F22"/>
    <mergeCell ref="A127:B127"/>
    <mergeCell ref="A121:B121"/>
    <mergeCell ref="D169:D170"/>
    <mergeCell ref="C219:J219"/>
    <mergeCell ref="E169:E170"/>
    <mergeCell ref="A165:B165"/>
    <mergeCell ref="C168:J168"/>
    <mergeCell ref="C169:C170"/>
    <mergeCell ref="F143:F144"/>
    <mergeCell ref="F145:F150"/>
    <mergeCell ref="C121:J121"/>
    <mergeCell ref="D143:D144"/>
    <mergeCell ref="E201:E202"/>
    <mergeCell ref="A190:B190"/>
    <mergeCell ref="C204:C207"/>
    <mergeCell ref="C165:J165"/>
    <mergeCell ref="B182:B183"/>
    <mergeCell ref="A171:B171"/>
    <mergeCell ref="C163:J163"/>
    <mergeCell ref="E53:E55"/>
    <mergeCell ref="B180:B181"/>
    <mergeCell ref="C190:J190"/>
    <mergeCell ref="C67:J67"/>
    <mergeCell ref="A93:B93"/>
    <mergeCell ref="A67:B67"/>
    <mergeCell ref="C151:C152"/>
    <mergeCell ref="D151:D152"/>
    <mergeCell ref="E151:E152"/>
    <mergeCell ref="F151:F152"/>
    <mergeCell ref="C161:J161"/>
    <mergeCell ref="F118:F119"/>
    <mergeCell ref="C118:C119"/>
    <mergeCell ref="A157:B157"/>
    <mergeCell ref="C157:J157"/>
    <mergeCell ref="E145:E150"/>
    <mergeCell ref="E143:E144"/>
    <mergeCell ref="C134:J134"/>
    <mergeCell ref="C143:C144"/>
    <mergeCell ref="A161:B161"/>
    <mergeCell ref="A163:B163"/>
    <mergeCell ref="F95:F96"/>
    <mergeCell ref="A193:B193"/>
    <mergeCell ref="A182:A183"/>
    <mergeCell ref="C182:C183"/>
    <mergeCell ref="D180:D181"/>
    <mergeCell ref="C201:C202"/>
    <mergeCell ref="C174:C175"/>
    <mergeCell ref="D174:D175"/>
    <mergeCell ref="E174:E175"/>
    <mergeCell ref="F174:F175"/>
    <mergeCell ref="P220:P229"/>
    <mergeCell ref="K220:K229"/>
    <mergeCell ref="M220:M229"/>
    <mergeCell ref="N220:N229"/>
    <mergeCell ref="O220:O229"/>
    <mergeCell ref="L220:L229"/>
    <mergeCell ref="H220:H229"/>
    <mergeCell ref="C56:J56"/>
    <mergeCell ref="F114:F117"/>
    <mergeCell ref="E180:E181"/>
    <mergeCell ref="D204:D207"/>
    <mergeCell ref="F180:F181"/>
    <mergeCell ref="F182:F183"/>
    <mergeCell ref="F204:F207"/>
    <mergeCell ref="E204:E207"/>
    <mergeCell ref="E95:E96"/>
    <mergeCell ref="C111:C112"/>
    <mergeCell ref="C114:C117"/>
    <mergeCell ref="P251:P260"/>
    <mergeCell ref="J251:J260"/>
    <mergeCell ref="K251:K260"/>
    <mergeCell ref="L251:L260"/>
    <mergeCell ref="M251:M260"/>
    <mergeCell ref="O251:O260"/>
    <mergeCell ref="K230:K239"/>
    <mergeCell ref="P230:P239"/>
    <mergeCell ref="O230:O239"/>
    <mergeCell ref="L230:L239"/>
    <mergeCell ref="M230:M239"/>
    <mergeCell ref="N230:N239"/>
    <mergeCell ref="P241:P250"/>
    <mergeCell ref="N241:N250"/>
    <mergeCell ref="O241:O250"/>
    <mergeCell ref="K241:K250"/>
    <mergeCell ref="L241:L250"/>
    <mergeCell ref="N251:N260"/>
    <mergeCell ref="J241:J250"/>
    <mergeCell ref="M241:M250"/>
    <mergeCell ref="J230:J239"/>
    <mergeCell ref="D3:L3"/>
    <mergeCell ref="I7:I8"/>
    <mergeCell ref="J7:J8"/>
    <mergeCell ref="F7:F8"/>
    <mergeCell ref="A12:J12"/>
    <mergeCell ref="A6:A8"/>
    <mergeCell ref="C220:C229"/>
    <mergeCell ref="C351:C352"/>
    <mergeCell ref="E396:E397"/>
    <mergeCell ref="A393:B393"/>
    <mergeCell ref="F353:F354"/>
    <mergeCell ref="E361:E362"/>
    <mergeCell ref="F361:F362"/>
    <mergeCell ref="I251:I260"/>
    <mergeCell ref="E282:E284"/>
    <mergeCell ref="A306:B306"/>
    <mergeCell ref="E299:E301"/>
    <mergeCell ref="C262:J262"/>
    <mergeCell ref="A261:J261"/>
    <mergeCell ref="F299:F301"/>
    <mergeCell ref="G220:G229"/>
    <mergeCell ref="I220:I229"/>
    <mergeCell ref="J220:J229"/>
    <mergeCell ref="A203:B203"/>
    <mergeCell ref="C355:C356"/>
    <mergeCell ref="D353:D354"/>
    <mergeCell ref="C398:J398"/>
    <mergeCell ref="C365:J365"/>
    <mergeCell ref="A353:A354"/>
    <mergeCell ref="A436:B436"/>
    <mergeCell ref="P7:P8"/>
    <mergeCell ref="A1:P1"/>
    <mergeCell ref="A2:P2"/>
    <mergeCell ref="C13:J13"/>
    <mergeCell ref="A11:J11"/>
    <mergeCell ref="A10:J10"/>
    <mergeCell ref="C6:C8"/>
    <mergeCell ref="K6:P6"/>
    <mergeCell ref="M7:M8"/>
    <mergeCell ref="N7:N8"/>
    <mergeCell ref="G6:J6"/>
    <mergeCell ref="G7:G8"/>
    <mergeCell ref="H7:H8"/>
    <mergeCell ref="K7:L7"/>
    <mergeCell ref="O7:O8"/>
    <mergeCell ref="D7:D8"/>
    <mergeCell ref="E7:E8"/>
    <mergeCell ref="B6:B8"/>
    <mergeCell ref="C302:C305"/>
    <mergeCell ref="D302:D305"/>
    <mergeCell ref="A298:B298"/>
    <mergeCell ref="D282:D284"/>
    <mergeCell ref="G447:K447"/>
    <mergeCell ref="C436:J436"/>
    <mergeCell ref="A447:C447"/>
    <mergeCell ref="A438:J438"/>
    <mergeCell ref="A341:J341"/>
    <mergeCell ref="C350:J350"/>
    <mergeCell ref="E359:E360"/>
    <mergeCell ref="A434:J434"/>
    <mergeCell ref="A446:J446"/>
    <mergeCell ref="A432:B432"/>
    <mergeCell ref="C412:J412"/>
    <mergeCell ref="A412:B412"/>
    <mergeCell ref="A426:J426"/>
    <mergeCell ref="A402:B402"/>
    <mergeCell ref="C402:J402"/>
    <mergeCell ref="B351:B352"/>
    <mergeCell ref="A439:B439"/>
    <mergeCell ref="C439:J439"/>
    <mergeCell ref="C241:C250"/>
    <mergeCell ref="A262:B262"/>
    <mergeCell ref="D266:D268"/>
    <mergeCell ref="G241:G250"/>
    <mergeCell ref="H241:H250"/>
    <mergeCell ref="F266:F268"/>
    <mergeCell ref="E266:E268"/>
    <mergeCell ref="I241:I250"/>
    <mergeCell ref="G251:G260"/>
    <mergeCell ref="A310:B310"/>
    <mergeCell ref="C299:C301"/>
    <mergeCell ref="C230:C239"/>
    <mergeCell ref="H230:H239"/>
    <mergeCell ref="I230:I239"/>
    <mergeCell ref="C240:J240"/>
    <mergeCell ref="C251:C260"/>
    <mergeCell ref="G230:G239"/>
    <mergeCell ref="H251:H260"/>
    <mergeCell ref="A270:A273"/>
    <mergeCell ref="B270:B273"/>
    <mergeCell ref="D299:D301"/>
    <mergeCell ref="C296:J296"/>
    <mergeCell ref="C294:J294"/>
    <mergeCell ref="E286:E287"/>
    <mergeCell ref="F286:F287"/>
    <mergeCell ref="C286:C287"/>
    <mergeCell ref="D286:D287"/>
    <mergeCell ref="C306:J306"/>
    <mergeCell ref="A308:B308"/>
    <mergeCell ref="A333:J333"/>
    <mergeCell ref="A294:B294"/>
    <mergeCell ref="A320:J320"/>
    <mergeCell ref="C298:J298"/>
    <mergeCell ref="A319:J319"/>
    <mergeCell ref="A321:J321"/>
    <mergeCell ref="D355:D356"/>
    <mergeCell ref="C263:C265"/>
    <mergeCell ref="D263:D265"/>
    <mergeCell ref="E263:E265"/>
    <mergeCell ref="F263:F265"/>
    <mergeCell ref="C266:C268"/>
    <mergeCell ref="C310:J310"/>
    <mergeCell ref="C282:C284"/>
    <mergeCell ref="C270:C273"/>
    <mergeCell ref="D270:D273"/>
    <mergeCell ref="E270:E273"/>
    <mergeCell ref="F270:F273"/>
    <mergeCell ref="E351:E352"/>
    <mergeCell ref="C342:J342"/>
    <mergeCell ref="A318:J318"/>
    <mergeCell ref="A334:B334"/>
    <mergeCell ref="A312:B312"/>
    <mergeCell ref="E302:E305"/>
    <mergeCell ref="C312:J312"/>
    <mergeCell ref="A335:A336"/>
    <mergeCell ref="B335:B336"/>
    <mergeCell ref="A280:B280"/>
    <mergeCell ref="C280:J280"/>
    <mergeCell ref="C339:J339"/>
    <mergeCell ref="F302:F305"/>
    <mergeCell ref="D399:D401"/>
    <mergeCell ref="E399:E401"/>
    <mergeCell ref="D351:D352"/>
    <mergeCell ref="C357:C358"/>
    <mergeCell ref="C359:C360"/>
    <mergeCell ref="F351:F352"/>
    <mergeCell ref="C334:J334"/>
    <mergeCell ref="C335:C336"/>
    <mergeCell ref="C322:J322"/>
    <mergeCell ref="D335:D336"/>
    <mergeCell ref="E335:E336"/>
    <mergeCell ref="F335:F336"/>
    <mergeCell ref="D359:D360"/>
    <mergeCell ref="E355:E356"/>
    <mergeCell ref="A296:B296"/>
    <mergeCell ref="C308:J308"/>
    <mergeCell ref="F359:F360"/>
    <mergeCell ref="E353:E354"/>
    <mergeCell ref="C353:C354"/>
    <mergeCell ref="A339:B339"/>
    <mergeCell ref="A338:J338"/>
    <mergeCell ref="A351:A352"/>
    <mergeCell ref="F282:F284"/>
    <mergeCell ref="C417:J417"/>
    <mergeCell ref="A350:B350"/>
    <mergeCell ref="D406:D408"/>
    <mergeCell ref="A355:A356"/>
    <mergeCell ref="B355:B356"/>
    <mergeCell ref="B357:B358"/>
    <mergeCell ref="B353:B354"/>
    <mergeCell ref="A359:A360"/>
    <mergeCell ref="B359:B360"/>
    <mergeCell ref="A421:B421"/>
    <mergeCell ref="A365:B365"/>
    <mergeCell ref="A342:B342"/>
    <mergeCell ref="F45:F46"/>
    <mergeCell ref="C53:C55"/>
    <mergeCell ref="D53:D55"/>
    <mergeCell ref="D95:D96"/>
    <mergeCell ref="C396:C397"/>
    <mergeCell ref="C395:J395"/>
    <mergeCell ref="D396:D397"/>
    <mergeCell ref="A361:A362"/>
    <mergeCell ref="C361:C362"/>
    <mergeCell ref="E357:E358"/>
    <mergeCell ref="F357:F358"/>
    <mergeCell ref="C393:J393"/>
    <mergeCell ref="A395:B395"/>
    <mergeCell ref="A396:A397"/>
    <mergeCell ref="C367:J367"/>
    <mergeCell ref="A367:B367"/>
    <mergeCell ref="A357:A358"/>
    <mergeCell ref="C368:C392"/>
    <mergeCell ref="D368:D392"/>
    <mergeCell ref="E368:E392"/>
    <mergeCell ref="F368:F392"/>
    <mergeCell ref="A337:J337"/>
    <mergeCell ref="A314:B314"/>
    <mergeCell ref="C314:J314"/>
    <mergeCell ref="A38:B38"/>
    <mergeCell ref="C38:J38"/>
    <mergeCell ref="C75:J75"/>
    <mergeCell ref="F53:F55"/>
    <mergeCell ref="C60:J60"/>
    <mergeCell ref="C40:J40"/>
    <mergeCell ref="A111:A112"/>
    <mergeCell ref="B111:B112"/>
    <mergeCell ref="D118:D119"/>
    <mergeCell ref="D114:D117"/>
    <mergeCell ref="E114:E117"/>
    <mergeCell ref="A56:B56"/>
    <mergeCell ref="A60:B60"/>
    <mergeCell ref="A63:B63"/>
    <mergeCell ref="C63:J63"/>
    <mergeCell ref="C45:C46"/>
    <mergeCell ref="D45:D46"/>
    <mergeCell ref="E45:E46"/>
    <mergeCell ref="D361:D362"/>
    <mergeCell ref="B361:B362"/>
    <mergeCell ref="F355:F356"/>
    <mergeCell ref="D357:D358"/>
    <mergeCell ref="B396:B397"/>
    <mergeCell ref="A444:B444"/>
    <mergeCell ref="C444:J444"/>
    <mergeCell ref="A209:B209"/>
    <mergeCell ref="C209:J209"/>
    <mergeCell ref="C213:C214"/>
    <mergeCell ref="D213:D214"/>
    <mergeCell ref="E213:E214"/>
    <mergeCell ref="F213:F214"/>
    <mergeCell ref="A417:B417"/>
    <mergeCell ref="F399:F401"/>
    <mergeCell ref="F396:F397"/>
    <mergeCell ref="A363:A364"/>
    <mergeCell ref="B363:B364"/>
    <mergeCell ref="C363:C364"/>
    <mergeCell ref="D363:D364"/>
    <mergeCell ref="E363:E364"/>
    <mergeCell ref="F363:F364"/>
    <mergeCell ref="C324:C325"/>
    <mergeCell ref="D324:D325"/>
    <mergeCell ref="E324:E325"/>
    <mergeCell ref="F324:F325"/>
    <mergeCell ref="C316:C317"/>
    <mergeCell ref="D316:D317"/>
    <mergeCell ref="E316:E317"/>
    <mergeCell ref="F316:F317"/>
    <mergeCell ref="A322:B322"/>
    <mergeCell ref="A442:B442"/>
    <mergeCell ref="C442:J442"/>
    <mergeCell ref="A427:B427"/>
    <mergeCell ref="C427:J427"/>
    <mergeCell ref="A425:J425"/>
    <mergeCell ref="C421:J421"/>
    <mergeCell ref="A435:J435"/>
    <mergeCell ref="A398:B398"/>
    <mergeCell ref="F406:F408"/>
    <mergeCell ref="C406:C408"/>
    <mergeCell ref="A441:B441"/>
    <mergeCell ref="C441:J441"/>
    <mergeCell ref="E406:E408"/>
    <mergeCell ref="C432:J432"/>
    <mergeCell ref="A419:B419"/>
    <mergeCell ref="C419:J419"/>
  </mergeCells>
  <phoneticPr fontId="0" type="noConversion"/>
  <pageMargins left="0.35433070866141736" right="0.39370078740157483" top="0.62992125984251968" bottom="0.39370078740157483" header="0.51181102362204722" footer="0.39370078740157483"/>
  <pageSetup paperSize="9" scale="57" fitToHeight="55" orientation="landscape" r:id="rId1"/>
  <headerFooter alignWithMargins="0"/>
  <rowBreaks count="2" manualBreakCount="2">
    <brk id="423" max="15" man="1"/>
    <brk id="4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РРО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budjet</cp:lastModifiedBy>
  <cp:lastPrinted>2025-11-14T05:13:29Z</cp:lastPrinted>
  <dcterms:created xsi:type="dcterms:W3CDTF">1996-10-08T23:32:33Z</dcterms:created>
  <dcterms:modified xsi:type="dcterms:W3CDTF">2026-03-16T13:53:21Z</dcterms:modified>
</cp:coreProperties>
</file>