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8"/>
  <workbookPr filterPrivacy="1" defaultThemeVersion="124226"/>
  <xr:revisionPtr revIDLastSave="0" documentId="13_ncr:1_{A9F9BD33-9C43-4BA4-93A8-DD307A4861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Форма 5" sheetId="1" r:id="rId1"/>
    <sheet name="Форма 1" sheetId="2" r:id="rId2"/>
    <sheet name="Форма 2" sheetId="3" r:id="rId3"/>
    <sheet name="Форма 3" sheetId="4" r:id="rId4"/>
    <sheet name="Форма 4" sheetId="5" r:id="rId5"/>
    <sheet name="форма 6" sheetId="7" r:id="rId6"/>
  </sheets>
  <definedNames>
    <definedName name="_xlnm.Print_Titles" localSheetId="1">'Форма 1'!$4:$6</definedName>
    <definedName name="_xlnm.Print_Titles" localSheetId="2">'Форма 2'!$4:$6</definedName>
    <definedName name="_xlnm.Print_Titles" localSheetId="3">'Форма 3'!$4:$6</definedName>
    <definedName name="_xlnm.Print_Area" localSheetId="3">'Форма 3'!$A$1:$W$49</definedName>
  </definedNames>
  <calcPr calcId="181029"/>
</workbook>
</file>

<file path=xl/calcChain.xml><?xml version="1.0" encoding="utf-8"?>
<calcChain xmlns="http://schemas.openxmlformats.org/spreadsheetml/2006/main">
  <c r="B13" i="1" l="1"/>
  <c r="J17" i="3"/>
  <c r="N17" i="3"/>
  <c r="J16" i="3"/>
  <c r="N16" i="3"/>
  <c r="Q17" i="3"/>
  <c r="E22" i="4"/>
  <c r="D35" i="4"/>
  <c r="D30" i="4"/>
  <c r="D29" i="4"/>
  <c r="D27" i="4"/>
  <c r="D28" i="4"/>
  <c r="P21" i="4"/>
  <c r="L21" i="4"/>
  <c r="I21" i="4"/>
  <c r="D21" i="4"/>
  <c r="J22" i="4"/>
  <c r="H22" i="4"/>
  <c r="L17" i="3" l="1"/>
  <c r="I17" i="3"/>
  <c r="R17" i="3"/>
  <c r="J36" i="4"/>
  <c r="P17" i="3" l="1"/>
  <c r="V21" i="4"/>
  <c r="U21" i="4"/>
  <c r="T21" i="4" s="1"/>
  <c r="N22" i="4"/>
  <c r="V28" i="4"/>
  <c r="V33" i="4"/>
  <c r="L33" i="4"/>
  <c r="I33" i="4"/>
  <c r="D33" i="4"/>
  <c r="U33" i="4" s="1"/>
  <c r="T33" i="4" s="1"/>
  <c r="V30" i="4"/>
  <c r="U30" i="4"/>
  <c r="P30" i="4"/>
  <c r="L30" i="4"/>
  <c r="I30" i="4"/>
  <c r="T30" i="4" l="1"/>
  <c r="I27" i="4" l="1"/>
  <c r="L27" i="4"/>
  <c r="P27" i="4"/>
  <c r="V27" i="4"/>
  <c r="U27" i="4"/>
  <c r="T27" i="4" l="1"/>
  <c r="D31" i="4"/>
  <c r="D32" i="4"/>
  <c r="U32" i="4" s="1"/>
  <c r="V32" i="4"/>
  <c r="P32" i="4"/>
  <c r="L32" i="4"/>
  <c r="I32" i="4"/>
  <c r="T32" i="4" l="1"/>
  <c r="V31" i="4"/>
  <c r="U31" i="4"/>
  <c r="P31" i="4"/>
  <c r="L31" i="4"/>
  <c r="I31" i="4"/>
  <c r="V26" i="4"/>
  <c r="P26" i="4"/>
  <c r="L26" i="4"/>
  <c r="I26" i="4"/>
  <c r="D26" i="4"/>
  <c r="U26" i="4" s="1"/>
  <c r="V35" i="4"/>
  <c r="U35" i="4"/>
  <c r="P35" i="4"/>
  <c r="L35" i="4"/>
  <c r="I35" i="4"/>
  <c r="P29" i="4"/>
  <c r="I29" i="4"/>
  <c r="L29" i="4"/>
  <c r="V29" i="4"/>
  <c r="U29" i="4"/>
  <c r="U28" i="4"/>
  <c r="T28" i="4" s="1"/>
  <c r="P28" i="4"/>
  <c r="L28" i="4"/>
  <c r="I28" i="4"/>
  <c r="V34" i="4"/>
  <c r="L34" i="4"/>
  <c r="D34" i="4"/>
  <c r="U34" i="4" s="1"/>
  <c r="I34" i="4"/>
  <c r="T31" i="4" l="1"/>
  <c r="T29" i="4"/>
  <c r="T35" i="4"/>
  <c r="T26" i="4"/>
  <c r="T34" i="4"/>
  <c r="D16" i="3"/>
  <c r="D15" i="4" l="1"/>
  <c r="U15" i="4" s="1"/>
  <c r="P15" i="4"/>
  <c r="L15" i="4"/>
  <c r="I15" i="4"/>
  <c r="V15" i="4"/>
  <c r="N36" i="4"/>
  <c r="Q36" i="4"/>
  <c r="K36" i="4"/>
  <c r="M36" i="4"/>
  <c r="O36" i="4"/>
  <c r="R36" i="4"/>
  <c r="S36" i="4"/>
  <c r="H36" i="4"/>
  <c r="J17" i="4"/>
  <c r="T15" i="4" l="1"/>
  <c r="K9" i="2"/>
  <c r="O9" i="2"/>
  <c r="D20" i="4"/>
  <c r="D22" i="4" s="1"/>
  <c r="Q16" i="3"/>
  <c r="L16" i="3"/>
  <c r="I16" i="3"/>
  <c r="R16" i="3"/>
  <c r="K22" i="4"/>
  <c r="M22" i="4"/>
  <c r="O22" i="4"/>
  <c r="Q22" i="4"/>
  <c r="R22" i="4"/>
  <c r="S22" i="4"/>
  <c r="W22" i="4"/>
  <c r="P9" i="2" l="1"/>
  <c r="P16" i="3"/>
  <c r="H9" i="2"/>
  <c r="N9" i="2" s="1"/>
  <c r="E36" i="4"/>
  <c r="P10" i="2" l="1"/>
  <c r="P11" i="2" s="1"/>
  <c r="E10" i="2"/>
  <c r="F10" i="2"/>
  <c r="G10" i="2"/>
  <c r="G11" i="2" s="1"/>
  <c r="I10" i="2"/>
  <c r="I11" i="2" s="1"/>
  <c r="L10" i="2"/>
  <c r="L11" i="2" s="1"/>
  <c r="M10" i="2"/>
  <c r="M11" i="2" s="1"/>
  <c r="K10" i="2"/>
  <c r="K11" i="2" s="1"/>
  <c r="J10" i="2" l="1"/>
  <c r="J11" i="2" s="1"/>
  <c r="H10" i="2"/>
  <c r="H11" i="2" s="1"/>
  <c r="F11" i="2"/>
  <c r="E11" i="2"/>
  <c r="E18" i="3"/>
  <c r="F18" i="3"/>
  <c r="G18" i="3"/>
  <c r="H18" i="3"/>
  <c r="J18" i="3"/>
  <c r="K18" i="3"/>
  <c r="M18" i="3"/>
  <c r="N18" i="3"/>
  <c r="O18" i="3"/>
  <c r="S18" i="3"/>
  <c r="D18" i="3"/>
  <c r="F36" i="4"/>
  <c r="G36" i="4"/>
  <c r="W36" i="4"/>
  <c r="F22" i="4"/>
  <c r="G22" i="4"/>
  <c r="U20" i="4"/>
  <c r="U22" i="4" s="1"/>
  <c r="B18" i="1" s="1"/>
  <c r="P20" i="4"/>
  <c r="I20" i="4"/>
  <c r="L20" i="4"/>
  <c r="V14" i="7"/>
  <c r="G14" i="7"/>
  <c r="H14" i="7"/>
  <c r="J14" i="7"/>
  <c r="K14" i="7"/>
  <c r="K18" i="7" s="1"/>
  <c r="L14" i="7"/>
  <c r="L18" i="7" s="1"/>
  <c r="M14" i="7"/>
  <c r="M18" i="7" s="1"/>
  <c r="N14" i="7"/>
  <c r="N18" i="7" s="1"/>
  <c r="O14" i="7"/>
  <c r="O18" i="7" s="1"/>
  <c r="P14" i="7"/>
  <c r="P18" i="7" s="1"/>
  <c r="R14" i="7"/>
  <c r="R18" i="7" s="1"/>
  <c r="S14" i="7"/>
  <c r="T14" i="7"/>
  <c r="U14" i="7"/>
  <c r="W14" i="7"/>
  <c r="X14" i="7"/>
  <c r="Y14" i="7"/>
  <c r="V17" i="7"/>
  <c r="E17" i="7"/>
  <c r="E18" i="7" s="1"/>
  <c r="F17" i="7"/>
  <c r="W17" i="7" s="1"/>
  <c r="W18" i="7" s="1"/>
  <c r="G17" i="7"/>
  <c r="G18" i="7" s="1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X17" i="7"/>
  <c r="Y17" i="7"/>
  <c r="Q18" i="7"/>
  <c r="R18" i="3"/>
  <c r="L18" i="3"/>
  <c r="I18" i="3"/>
  <c r="Q18" i="3"/>
  <c r="V20" i="4"/>
  <c r="U16" i="4"/>
  <c r="D9" i="3"/>
  <c r="Q9" i="3" s="1"/>
  <c r="I9" i="3"/>
  <c r="L9" i="3"/>
  <c r="D10" i="3"/>
  <c r="Q10" i="3" s="1"/>
  <c r="I10" i="3"/>
  <c r="L10" i="3"/>
  <c r="D11" i="3"/>
  <c r="Q11" i="3" s="1"/>
  <c r="I11" i="3"/>
  <c r="L11" i="3"/>
  <c r="D12" i="3"/>
  <c r="Q12" i="3" s="1"/>
  <c r="I12" i="3"/>
  <c r="L12" i="3"/>
  <c r="D14" i="4"/>
  <c r="U14" i="4" s="1"/>
  <c r="D16" i="4"/>
  <c r="L16" i="4"/>
  <c r="P16" i="4"/>
  <c r="V14" i="4"/>
  <c r="P14" i="4"/>
  <c r="L14" i="4"/>
  <c r="I14" i="4"/>
  <c r="I16" i="4"/>
  <c r="V16" i="4"/>
  <c r="M17" i="4"/>
  <c r="W17" i="4"/>
  <c r="S17" i="4"/>
  <c r="R17" i="4"/>
  <c r="Q17" i="4"/>
  <c r="O17" i="4"/>
  <c r="N17" i="4"/>
  <c r="K17" i="4"/>
  <c r="H17" i="4"/>
  <c r="G17" i="4"/>
  <c r="F17" i="4"/>
  <c r="E17" i="4"/>
  <c r="N13" i="3"/>
  <c r="J13" i="3"/>
  <c r="S12" i="3"/>
  <c r="S11" i="3"/>
  <c r="S10" i="3"/>
  <c r="S9" i="3"/>
  <c r="R12" i="3"/>
  <c r="R11" i="3"/>
  <c r="R10" i="3"/>
  <c r="R9" i="3"/>
  <c r="O13" i="3"/>
  <c r="M13" i="3"/>
  <c r="K13" i="3"/>
  <c r="H13" i="3"/>
  <c r="G13" i="3"/>
  <c r="F13" i="3"/>
  <c r="E13" i="3"/>
  <c r="M20" i="3" l="1"/>
  <c r="X18" i="7"/>
  <c r="T18" i="7"/>
  <c r="U18" i="7"/>
  <c r="P10" i="3"/>
  <c r="O20" i="3"/>
  <c r="S13" i="3"/>
  <c r="S20" i="3" s="1"/>
  <c r="K20" i="3"/>
  <c r="L36" i="4"/>
  <c r="I17" i="4"/>
  <c r="I36" i="4"/>
  <c r="P36" i="4"/>
  <c r="V36" i="4"/>
  <c r="V22" i="4"/>
  <c r="P22" i="4"/>
  <c r="I22" i="4"/>
  <c r="L22" i="4"/>
  <c r="D36" i="4"/>
  <c r="N20" i="3"/>
  <c r="N10" i="2"/>
  <c r="N11" i="2" s="1"/>
  <c r="B7" i="1" s="1"/>
  <c r="O10" i="2"/>
  <c r="O11" i="2" s="1"/>
  <c r="U36" i="4"/>
  <c r="P18" i="3"/>
  <c r="Y18" i="7"/>
  <c r="J18" i="7"/>
  <c r="H18" i="7"/>
  <c r="S18" i="7"/>
  <c r="V18" i="7"/>
  <c r="F18" i="7"/>
  <c r="V17" i="4"/>
  <c r="D17" i="4"/>
  <c r="L17" i="4"/>
  <c r="O38" i="4"/>
  <c r="H38" i="4"/>
  <c r="P17" i="4"/>
  <c r="S38" i="4"/>
  <c r="W38" i="4"/>
  <c r="Q38" i="4"/>
  <c r="G38" i="4"/>
  <c r="M38" i="4"/>
  <c r="T20" i="4"/>
  <c r="T22" i="4" s="1"/>
  <c r="J38" i="4"/>
  <c r="N38" i="4"/>
  <c r="E20" i="3"/>
  <c r="P9" i="3"/>
  <c r="H20" i="3"/>
  <c r="D13" i="3"/>
  <c r="D20" i="3" s="1"/>
  <c r="L13" i="3"/>
  <c r="L20" i="3" s="1"/>
  <c r="G20" i="3"/>
  <c r="F20" i="3"/>
  <c r="P12" i="3"/>
  <c r="P13" i="3" s="1"/>
  <c r="R13" i="3"/>
  <c r="R20" i="3" s="1"/>
  <c r="I13" i="3"/>
  <c r="I20" i="3" s="1"/>
  <c r="P11" i="3"/>
  <c r="J20" i="3"/>
  <c r="E38" i="4"/>
  <c r="F38" i="4"/>
  <c r="K38" i="4"/>
  <c r="R38" i="4"/>
  <c r="T14" i="4"/>
  <c r="T16" i="4"/>
  <c r="U17" i="4"/>
  <c r="B17" i="1" s="1"/>
  <c r="Q13" i="3"/>
  <c r="P20" i="3" l="1"/>
  <c r="B19" i="1"/>
  <c r="T36" i="4"/>
  <c r="P38" i="4"/>
  <c r="T17" i="4"/>
  <c r="I38" i="4"/>
  <c r="L38" i="4"/>
  <c r="D38" i="4"/>
  <c r="V38" i="4"/>
  <c r="B12" i="1"/>
  <c r="Q20" i="3"/>
  <c r="B5" i="1"/>
  <c r="B26" i="1" l="1"/>
  <c r="B10" i="1"/>
  <c r="B27" i="1"/>
  <c r="B24" i="1" s="1"/>
  <c r="U38" i="4"/>
  <c r="B14" i="1"/>
  <c r="T38" i="4"/>
</calcChain>
</file>

<file path=xl/sharedStrings.xml><?xml version="1.0" encoding="utf-8"?>
<sst xmlns="http://schemas.openxmlformats.org/spreadsheetml/2006/main" count="317" uniqueCount="186">
  <si>
    <t>Долговые обязательства</t>
  </si>
  <si>
    <t>Объем долга</t>
  </si>
  <si>
    <t>(рублей)</t>
  </si>
  <si>
    <t>Форма № 5</t>
  </si>
  <si>
    <t>1. Объем обязательств по муниципальным гарантиям, всего</t>
  </si>
  <si>
    <t>в том числе</t>
  </si>
  <si>
    <t>1.1. Гарантии, предоставленные от имени городского округа, муниципального района, всего</t>
  </si>
  <si>
    <t>1.2. Гарантии, предоставленные от имени поселений, всего</t>
  </si>
  <si>
    <t>2. Иные долговые обязательства (поручительства), всего</t>
  </si>
  <si>
    <t>3. Объем основного долга по кредитам, полученным от кредитных организаций, всего</t>
  </si>
  <si>
    <t>3.1. Объем основного долга по кредитам, полученным от кредитных организаций городским округом, муниципальным районом, всего</t>
  </si>
  <si>
    <t>3.2. Объем основного долга по кредитам, полученным от кредитных организаций поселениями, всего</t>
  </si>
  <si>
    <t>4. Объем основного долга по бюджетным кредитам, привлеченным в местный бюджет, всего</t>
  </si>
  <si>
    <t>4.1. Объем основного долга по бюджетным кредитам, привлеченным в бюджет городского округа, муниципального района из федерального бюджета, всего</t>
  </si>
  <si>
    <t>4.2. Объем основного долга по бюджетным кредитам, привлеченным в бюджет городского округа, муниципального района из краевого бюджета, всего</t>
  </si>
  <si>
    <t>4.3. Объем основного долга по бюджетным кредитам, привлеченным в бюджеты поселений из краевого бюджета, всего</t>
  </si>
  <si>
    <t>4.4. Объем основного долга по бюджетным кредитам, привлеченным в бюджеты поселений из местного бюджета, всего</t>
  </si>
  <si>
    <t>5. Номинальная сумма долга по муниципальным ценным бумагам, всего</t>
  </si>
  <si>
    <t>5.1. Номинальная сумма долга по муниципальным ценным бумагам городского округа, муниципального района, всего</t>
  </si>
  <si>
    <t>5.2. Номинальная сумма долга по муниципальным ценным бумагам поселений, всего</t>
  </si>
  <si>
    <t>6. Объем муниципального долга, всего (1 + 2 + 3 + 4)</t>
  </si>
  <si>
    <t>6.1. Объем муниципального долга городского округа, муниципального района, всего</t>
  </si>
  <si>
    <t>6.2. Объем муниципального долга поселений, всего</t>
  </si>
  <si>
    <t>Наименование муниципального образования</t>
  </si>
  <si>
    <t>Наименование принципала, дата и номер договора о предоставлении гарантии, срок действия гарантии</t>
  </si>
  <si>
    <t>Наименование бенефициара</t>
  </si>
  <si>
    <t>Наличие или отсутствие регрессного требования гаранта к принципалу (с регрессом/ без регресса)</t>
  </si>
  <si>
    <t>Всего</t>
  </si>
  <si>
    <t>Объем обязательств, обеспеченных гарантией, на    1 января текущего года</t>
  </si>
  <si>
    <t>основной долг</t>
  </si>
  <si>
    <t>проценты</t>
  </si>
  <si>
    <t>Увеличение объема обязательств, обеспеченных гарантией, за отчетный период</t>
  </si>
  <si>
    <t>Уменьшение объема обязательств, обеспеченных гарантией, за отчетный период</t>
  </si>
  <si>
    <t>Объем обязательств, обеспеченных гарантией, на отчетную дату</t>
  </si>
  <si>
    <t>Исполнено гарантом за принципала за отчетный период (дата, сумма, основание)</t>
  </si>
  <si>
    <r>
      <t xml:space="preserve">1. Гарантии, предоставленные от имени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</si>
  <si>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t>а) в том числе просроченная задолженность</t>
  </si>
  <si>
    <t>б) в том числе просроченная задолженность</t>
  </si>
  <si>
    <t>в) в том числе просроченная задолженность</t>
  </si>
  <si>
    <t>Итого (1+2+3)</t>
  </si>
  <si>
    <t>в том числе просроченная задолженность (а+б+в)</t>
  </si>
  <si>
    <r>
      <t xml:space="preserve">2. Иные долговые обязательства (поручительства) </t>
    </r>
    <r>
      <rPr>
        <sz val="8"/>
        <color indexed="8"/>
        <rFont val="Times New Roman"/>
        <family val="1"/>
        <charset val="204"/>
      </rPr>
      <t>2)</t>
    </r>
  </si>
  <si>
    <r>
      <t>3. Гарантии, предоставленные от имени поселения</t>
    </r>
    <r>
      <rPr>
        <sz val="8"/>
        <color indexed="8"/>
        <rFont val="Times New Roman"/>
        <family val="1"/>
        <charset val="204"/>
      </rPr>
      <t xml:space="preserve"> 3)</t>
    </r>
  </si>
  <si>
    <t>______________________________</t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</si>
  <si>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</si>
  <si>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Долговые обязательства, принятые до введения в действие Бюджетного кодекса Российской Федерации.</t>
    </r>
  </si>
  <si>
    <r>
      <rPr>
        <sz val="8"/>
        <color indexed="8"/>
        <rFont val="Times New Roman"/>
        <family val="1"/>
        <charset val="204"/>
      </rPr>
      <t>3)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 по каждому поселению.</t>
    </r>
  </si>
  <si>
    <t>Форма № 1</t>
  </si>
  <si>
    <t>Форма № 2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</si>
  <si>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</si>
  <si>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 по каждому поселению.</t>
    </r>
  </si>
  <si>
    <t>Дата и номер договора (дополнительного соглашения) о предоставлении бюджетного кредита</t>
  </si>
  <si>
    <t>Объем обязательства (рублей), процентная ставка, срок погашения</t>
  </si>
  <si>
    <t>Наименование кредитора, дата и номер муниципального контракта (дополнительного соглашения)</t>
  </si>
  <si>
    <t>неустойки (штрафы, пени)</t>
  </si>
  <si>
    <t>Остаток задолженности по кредиту на                                 1 января текущего года, рублей</t>
  </si>
  <si>
    <t>Привлечено кредитов за отчетный период, рублей</t>
  </si>
  <si>
    <t>Начислено за отчетный период, рублей</t>
  </si>
  <si>
    <r>
      <t xml:space="preserve">1. Кредиты, полученные городским округом, муниципальным районом от кредитных организаций </t>
    </r>
    <r>
      <rPr>
        <sz val="8"/>
        <color indexed="8"/>
        <rFont val="Times New Roman"/>
        <family val="1"/>
        <charset val="204"/>
      </rPr>
      <t>1)</t>
    </r>
  </si>
  <si>
    <r>
      <t xml:space="preserve">2. Кредиты, полученные поселением от кредитных организаций </t>
    </r>
    <r>
      <rPr>
        <sz val="8"/>
        <color indexed="8"/>
        <rFont val="Times New Roman"/>
        <family val="1"/>
        <charset val="204"/>
      </rPr>
      <t>2)</t>
    </r>
  </si>
  <si>
    <t>Итого (1+2)</t>
  </si>
  <si>
    <t>а) в том числе просроченная задолженность (а+б)</t>
  </si>
  <si>
    <r>
      <t xml:space="preserve">1. Бюджетные кредиты, привлеченные городским округом, муниципальным районом из федерального бюджета </t>
    </r>
    <r>
      <rPr>
        <sz val="8"/>
        <color indexed="8"/>
        <rFont val="Times New Roman"/>
        <family val="1"/>
        <charset val="204"/>
      </rPr>
      <t>1)</t>
    </r>
  </si>
  <si>
    <r>
      <t>2. Бюджетные кредиты, привлеченные городским округом, муниципальным районом из краевого бюджета</t>
    </r>
    <r>
      <rPr>
        <sz val="8"/>
        <color indexed="8"/>
        <rFont val="Times New Roman"/>
        <family val="1"/>
        <charset val="204"/>
      </rPr>
      <t xml:space="preserve"> 1)</t>
    </r>
  </si>
  <si>
    <t>Остаток задолженности по бюджетному кредиту на 1 января текущего года, рублей</t>
  </si>
  <si>
    <t>Привлечено бюджетных кредитов за отчетный период, рублей</t>
  </si>
  <si>
    <t>Списана задолженность по бюджетному кредиту за отчетный период, рублей</t>
  </si>
  <si>
    <t>Погашена задолженность по бюджетному кредиту за отчетный период, рублей</t>
  </si>
  <si>
    <t>Остаток задолженности по бюджетному кредиту на отчетную дату, рублей</t>
  </si>
  <si>
    <t>Форма № 3</t>
  </si>
  <si>
    <r>
      <t>3. Бюджетные кредиты, привлеченные поселением из краевого бюджета</t>
    </r>
    <r>
      <rPr>
        <sz val="8"/>
        <color indexed="8"/>
        <rFont val="Times New Roman"/>
        <family val="1"/>
        <charset val="204"/>
      </rPr>
      <t xml:space="preserve"> 2)</t>
    </r>
  </si>
  <si>
    <r>
      <t xml:space="preserve">4. Бюджетные кредиты, привлеченные поселением из местного бюджета </t>
    </r>
    <r>
      <rPr>
        <sz val="8"/>
        <color indexed="8"/>
        <rFont val="Times New Roman"/>
        <family val="1"/>
        <charset val="204"/>
      </rPr>
      <t>2)</t>
    </r>
  </si>
  <si>
    <t>г) в том числе просроченная задолженность</t>
  </si>
  <si>
    <t>Итого (1+2+3+4)</t>
  </si>
  <si>
    <t>в том числе просроченная задолженность (а+б+в+г)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</si>
  <si>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</si>
  <si>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 по каждому поселению.</t>
    </r>
  </si>
  <si>
    <t>Наименование эмитента и генерального агента (агента)</t>
  </si>
  <si>
    <t>Наименование регистратора или депозитария; организатора торговли на рынке ценных бумаг</t>
  </si>
  <si>
    <t>Наименование, дата и номер правового акта, содержащего условия эмиссии, дата и номер государственной регистрации условий эмиссии (изменений в условия эмиссии)</t>
  </si>
  <si>
    <t>Наименование, дата и номер правового акта, которым утверждено решение об эмиссии выпуска (дополнительного выпуска); вид, форма, количество, номинальная стоимость одной ценной бумаги</t>
  </si>
  <si>
    <t>Регистрационный номер выпуска ценных бумаг</t>
  </si>
  <si>
    <t>Процентная ставка купонного дохода, даты выплаты купонного дохода по каждому купонному периоду</t>
  </si>
  <si>
    <t>Дата начала размещения выпуска ценных бумаг, срок погашения выпуска ценных бумаг</t>
  </si>
  <si>
    <t>Размещенный объем выпуска ценных бумаг на 1 января текущего года, рублей</t>
  </si>
  <si>
    <t>Размещенный объем выпуска ценных бумаг за отчетный период (по номинальной стоимости), рублей</t>
  </si>
  <si>
    <t>Объем погашения ценных бумаг за отчетный период (по номинальной стоимости), рублей</t>
  </si>
  <si>
    <t>Вып-лаченная сумма купонного дохода за отчетный период, рублей</t>
  </si>
  <si>
    <t>Прочие расходы на обслуживание облигационного займа за отчетный период, рублей</t>
  </si>
  <si>
    <t>Объем долга по ценным бумагам на отчетную дату, рублей</t>
  </si>
  <si>
    <t>Купонный доход транша в расчете на одну облигацию, рублей</t>
  </si>
  <si>
    <t>Форма № 4</t>
  </si>
  <si>
    <t>в том числе просроченная задолженность (а+б)</t>
  </si>
  <si>
    <r>
      <t xml:space="preserve">1. Ценные бумаги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</si>
  <si>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r>
      <t>2. Ценные бумаги поселения</t>
    </r>
    <r>
      <rPr>
        <sz val="8"/>
        <color indexed="8"/>
        <rFont val="Times New Roman"/>
        <family val="1"/>
        <charset val="204"/>
      </rPr>
      <t xml:space="preserve"> 2)</t>
    </r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</si>
  <si>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</si>
  <si>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 по каждому поселению.</t>
    </r>
  </si>
  <si>
    <t>Каневской район</t>
  </si>
  <si>
    <t>Остаток задолженности по кредиту на отчетную дату, рублей</t>
  </si>
  <si>
    <t xml:space="preserve">Главный бухгалтер </t>
  </si>
  <si>
    <t>Форма 6</t>
  </si>
  <si>
    <t>(наименование муниципального образования)</t>
  </si>
  <si>
    <t>руб.</t>
  </si>
  <si>
    <t>№ п/п</t>
  </si>
  <si>
    <t>Наименование предприятий</t>
  </si>
  <si>
    <t>Дата выда-чи креди-та</t>
  </si>
  <si>
    <t>%  став-ка</t>
  </si>
  <si>
    <t>Срок возврата</t>
  </si>
  <si>
    <t>Перевод   долга</t>
  </si>
  <si>
    <t>Погашено</t>
  </si>
  <si>
    <t>Списано (-), восстановленно (+)</t>
  </si>
  <si>
    <t>ВСЕГО</t>
  </si>
  <si>
    <t>осн долг</t>
  </si>
  <si>
    <t>%</t>
  </si>
  <si>
    <t>пени</t>
  </si>
  <si>
    <t>I. Бюджет муниципального района</t>
  </si>
  <si>
    <t>1. Централизованые кредиты</t>
  </si>
  <si>
    <t>Итого централизованные кредиты</t>
  </si>
  <si>
    <t>2. Кредиты из бюджета муниципального района</t>
  </si>
  <si>
    <t>Итого кредиты из бюджета муниципального района</t>
  </si>
  <si>
    <t>ВСЕГО муниципальный район (1+2)</t>
  </si>
  <si>
    <t>II. Бюджет сельского поселения (в разрезе поселений)</t>
  </si>
  <si>
    <t xml:space="preserve">Итого бюджет сельского поселения </t>
  </si>
  <si>
    <t>Главный бухгалтер</t>
  </si>
  <si>
    <t>Погашена задолженность по кредиту за отчетный период, рублей</t>
  </si>
  <si>
    <t>Договор № 61 от 10.08.2022</t>
  </si>
  <si>
    <t>8500000 руб. под 0,1% до 10.08.2027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</si>
  <si>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</si>
  <si>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7-37-41</t>
  </si>
  <si>
    <t>Н.В. Воронцова</t>
  </si>
  <si>
    <t>Исполнитель А.И. Погорелова</t>
  </si>
  <si>
    <t>Каневское с.п.</t>
  </si>
  <si>
    <t>Новоминское с.п.</t>
  </si>
  <si>
    <t>Кубанскостепное с.п</t>
  </si>
  <si>
    <t>Красногвардейское с.п.</t>
  </si>
  <si>
    <t>Придорожное с.п.</t>
  </si>
  <si>
    <t>Финансовое упраление администрации МО Каневской район</t>
  </si>
  <si>
    <t>Новодеревянковское с.п.</t>
  </si>
  <si>
    <t>Стародеревянковское с.п.</t>
  </si>
  <si>
    <t>Каневской муниципальный район Краснодарского края</t>
  </si>
  <si>
    <t>Договор № 64 от 12.09.2025 г</t>
  </si>
  <si>
    <t>1200000,00 руб под 0,1% до 01.09.2026 г.</t>
  </si>
  <si>
    <t>Договор № 66 от 12.09.2025</t>
  </si>
  <si>
    <t>1150000,00 руб под 0,1% до 01.09.2026 г.</t>
  </si>
  <si>
    <t>105000,00 руб под 0,1% до 01.09.2026</t>
  </si>
  <si>
    <t>Договор % 65 от 12.09.2025 г.</t>
  </si>
  <si>
    <t>812500,00 под 0,1% до 01.09.2026 г.</t>
  </si>
  <si>
    <t>Договор № 63 от 12.09.2025</t>
  </si>
  <si>
    <t>Договор № 62 от 12.09.2025 г.</t>
  </si>
  <si>
    <t>9668700 руб. под 0,1% до 01.09.2026</t>
  </si>
  <si>
    <t>Договор № 67 от 07.10.2025</t>
  </si>
  <si>
    <t>827000,00 руб под 0,1% до 01.10.2026</t>
  </si>
  <si>
    <t>Договор № 68 от  16.10.2025 г.</t>
  </si>
  <si>
    <t>11970000 руб под 0,1% до 01.10.2026 г.</t>
  </si>
  <si>
    <t>Договор № 61 от 12.09.2025</t>
  </si>
  <si>
    <t>35000000,00 руб под 0,1% до 20.11.2026г</t>
  </si>
  <si>
    <t>Договор № 18  от 28.11.2025 г.</t>
  </si>
  <si>
    <t>Договор № 70 от 16.12.2025 г.</t>
  </si>
  <si>
    <t>Договор № 69 от 16.12.2025 г</t>
  </si>
  <si>
    <t>1200000,00 руб под 0,1% до 01.12.2026 г.</t>
  </si>
  <si>
    <t>Договор № 21 от 23.12.2025</t>
  </si>
  <si>
    <t>14000000,00 под 0,1% до 15.12.2026 г.</t>
  </si>
  <si>
    <r>
      <t>1060000 руб. под 0,1% до</t>
    </r>
    <r>
      <rPr>
        <sz val="10"/>
        <color theme="1"/>
        <rFont val="Times New Roman"/>
        <family val="1"/>
        <charset val="204"/>
      </rPr>
      <t xml:space="preserve"> 01.12.2026</t>
    </r>
  </si>
  <si>
    <t>1600000,00 руб под 0,1% до 01.09.2026 г</t>
  </si>
  <si>
    <t>Задолженность на 01.01.26</t>
  </si>
  <si>
    <t>Выделено в 2026г.</t>
  </si>
  <si>
    <t>Заместитель начальника финансового органа</t>
  </si>
  <si>
    <t>М.В. Панченко</t>
  </si>
  <si>
    <t>М. В. Панченко</t>
  </si>
  <si>
    <t>ПАО "Совкомбанк",  03.03.2026 г. № 0318300009626000013</t>
  </si>
  <si>
    <t>Администрация муниципального образования Каневской муниципальный район Краснодарского края</t>
  </si>
  <si>
    <t>ПУБЛИЧНОЕ АКЦИОНЕРНОЕ ОБЩЕСТВО "СБЕРБАНК РОССИИ" (ПАО СБЕРБАНК), № 0318300009626000063 от 27.04.2026г.</t>
  </si>
  <si>
    <t xml:space="preserve"> Публичное акционерное общество «Сбербанк России» (ПАО Сбербанк) 15.04.2026, № 0318300009626000062</t>
  </si>
  <si>
    <t>30000000,00 руб под 0,1% до 21.05.2027</t>
  </si>
  <si>
    <t>Договор № 10 от 27.05.2026</t>
  </si>
  <si>
    <r>
      <rPr>
        <sz val="11"/>
        <color indexed="8"/>
        <rFont val="Times New Roman"/>
        <family val="1"/>
        <charset val="204"/>
      </rPr>
      <t>Сведения о муниципальном долге муниципального образования</t>
    </r>
    <r>
      <rPr>
        <sz val="12"/>
        <color indexed="8"/>
        <rFont val="Times New Roman"/>
        <family val="1"/>
        <charset val="204"/>
      </rPr>
      <t xml:space="preserve"> Каневской муниципальный район Краснодарского края</t>
    </r>
    <r>
      <rPr>
        <sz val="11"/>
        <color indexed="8"/>
        <rFont val="Times New Roman"/>
        <family val="1"/>
        <charset val="204"/>
      </rPr>
      <t>, а также поселений, входящих в состав</t>
    </r>
    <r>
      <rPr>
        <sz val="12"/>
        <color indexed="8"/>
        <rFont val="Times New Roman"/>
        <family val="1"/>
        <charset val="204"/>
      </rPr>
      <t xml:space="preserve"> муниципального образования Каневской муниципальный район Краснодарского края </t>
    </r>
    <r>
      <rPr>
        <sz val="11"/>
        <color indexed="8"/>
        <rFont val="Times New Roman"/>
        <family val="1"/>
        <charset val="204"/>
      </rPr>
      <t>на 1  июля 2026 года</t>
    </r>
  </si>
  <si>
    <t xml:space="preserve">Информация об обязательствах по гарантиям муниципального образования Каневской муниципальный район Краснодарского края, а также поселений, входящих в состав муниципального образования Каневской муниципальный район Краснодарского края на 1 июля 2026 года </t>
  </si>
  <si>
    <t xml:space="preserve">Информация об обязательствах по кредитам, полученным от кредитных организаций муниципальным образованием муниципального образования Каневской муниципальный район Краснодарского края, а также поселениями, входящими в состав муниципального образования Каневской муниципальный район Краснодарского края  на  1 июля 2026 года </t>
  </si>
  <si>
    <t>Информация об обязательствах по бюджетным кредитам, привлеченным в бюджет муниципального образования Каневской муниципальный район Краснодарского края от других бюджетов бюджетной системы Российской Федерации, а также поселений, входящих в состав муниципального образования Каневской муниципальный район Краснодарского края на 1 июля  2026 года</t>
  </si>
  <si>
    <t>100 000 000,00 руб плавающая ставка,на 01.07.2026-15,57%)   до 26.04.2028 г</t>
  </si>
  <si>
    <r>
      <t xml:space="preserve">15 000 000,00 руб под 16,5 % </t>
    </r>
    <r>
      <rPr>
        <b/>
        <sz val="11"/>
        <color theme="1"/>
        <rFont val="Times New Roman"/>
        <family val="1"/>
        <charset val="204"/>
      </rPr>
      <t>(плавающая ставка,на 01.07.2026-15,25%)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16.03.2028 г</t>
    </r>
  </si>
  <si>
    <r>
      <t xml:space="preserve">10 000 000,00 руб под 16,28 % </t>
    </r>
    <r>
      <rPr>
        <b/>
        <sz val="11"/>
        <color theme="1"/>
        <rFont val="Times New Roman"/>
        <family val="1"/>
        <charset val="204"/>
      </rPr>
      <t>(плавающая ставка,на 01.07.2026-15,53%)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13.04.2028 г</t>
    </r>
  </si>
  <si>
    <t xml:space="preserve">Информация о задолженности по бюджетным кредитам юридическим лиам, выданным из бюджета муниципального образования Каневской муниципальный район Краснодарского края по состоянию на 01 июля 2026 года </t>
  </si>
  <si>
    <t>Начислено на    01.07.2026г.</t>
  </si>
  <si>
    <t>Наименование, номер и дата документа, подтверждающего сумму задолженности                  на 01.07.2026</t>
  </si>
  <si>
    <t>Задолженность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</si>
</sst>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6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/>
    <xf numFmtId="4" fontId="1" fillId="2" borderId="1" xfId="0" applyNumberFormat="1" applyFont="1" applyFill="1" applyBorder="1"/>
    <xf numFmtId="4" fontId="4" fillId="3" borderId="1" xfId="0" applyNumberFormat="1" applyFont="1" applyFill="1" applyBorder="1"/>
    <xf numFmtId="0" fontId="8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49" fontId="13" fillId="4" borderId="9" xfId="2" applyNumberFormat="1" applyFont="1" applyFill="1" applyBorder="1" applyAlignment="1">
      <alignment horizontal="center" wrapText="1"/>
    </xf>
    <xf numFmtId="164" fontId="11" fillId="4" borderId="9" xfId="2" applyNumberFormat="1" applyFont="1" applyFill="1" applyBorder="1"/>
    <xf numFmtId="0" fontId="11" fillId="4" borderId="9" xfId="2" applyFont="1" applyFill="1" applyBorder="1"/>
    <xf numFmtId="0" fontId="11" fillId="4" borderId="10" xfId="2" applyFont="1" applyFill="1" applyBorder="1"/>
    <xf numFmtId="0" fontId="16" fillId="0" borderId="11" xfId="2" applyFont="1" applyBorder="1" applyAlignment="1">
      <alignment horizontal="left" wrapText="1"/>
    </xf>
    <xf numFmtId="0" fontId="16" fillId="0" borderId="1" xfId="2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0" borderId="1" xfId="2" applyNumberFormat="1" applyFont="1" applyBorder="1"/>
    <xf numFmtId="0" fontId="11" fillId="0" borderId="12" xfId="2" applyFont="1" applyBorder="1"/>
    <xf numFmtId="49" fontId="13" fillId="0" borderId="13" xfId="2" applyNumberFormat="1" applyFont="1" applyBorder="1" applyAlignment="1">
      <alignment horizontal="center" wrapText="1"/>
    </xf>
    <xf numFmtId="164" fontId="11" fillId="0" borderId="13" xfId="2" applyNumberFormat="1" applyFont="1" applyBorder="1"/>
    <xf numFmtId="2" fontId="11" fillId="0" borderId="13" xfId="2" applyNumberFormat="1" applyFont="1" applyBorder="1"/>
    <xf numFmtId="1" fontId="11" fillId="0" borderId="13" xfId="2" applyNumberFormat="1" applyFont="1" applyBorder="1"/>
    <xf numFmtId="2" fontId="11" fillId="0" borderId="14" xfId="2" applyNumberFormat="1" applyFont="1" applyBorder="1"/>
    <xf numFmtId="49" fontId="13" fillId="4" borderId="15" xfId="2" applyNumberFormat="1" applyFont="1" applyFill="1" applyBorder="1" applyAlignment="1">
      <alignment horizontal="center" wrapText="1"/>
    </xf>
    <xf numFmtId="164" fontId="11" fillId="4" borderId="16" xfId="2" applyNumberFormat="1" applyFont="1" applyFill="1" applyBorder="1"/>
    <xf numFmtId="2" fontId="11" fillId="4" borderId="16" xfId="2" applyNumberFormat="1" applyFont="1" applyFill="1" applyBorder="1"/>
    <xf numFmtId="2" fontId="11" fillId="4" borderId="17" xfId="2" applyNumberFormat="1" applyFont="1" applyFill="1" applyBorder="1"/>
    <xf numFmtId="0" fontId="11" fillId="4" borderId="18" xfId="2" applyFont="1" applyFill="1" applyBorder="1"/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 wrapText="1"/>
    </xf>
    <xf numFmtId="49" fontId="13" fillId="0" borderId="20" xfId="2" applyNumberFormat="1" applyFont="1" applyBorder="1" applyAlignment="1">
      <alignment horizontal="center" wrapText="1"/>
    </xf>
    <xf numFmtId="49" fontId="11" fillId="0" borderId="13" xfId="2" applyNumberFormat="1" applyFont="1" applyBorder="1" applyAlignment="1">
      <alignment vertical="justify" wrapText="1"/>
    </xf>
    <xf numFmtId="2" fontId="11" fillId="0" borderId="21" xfId="2" applyNumberFormat="1" applyFont="1" applyBorder="1"/>
    <xf numFmtId="0" fontId="11" fillId="0" borderId="22" xfId="2" applyFont="1" applyBorder="1"/>
    <xf numFmtId="49" fontId="12" fillId="0" borderId="23" xfId="2" applyNumberFormat="1" applyFont="1" applyBorder="1" applyAlignment="1">
      <alignment horizontal="left"/>
    </xf>
    <xf numFmtId="0" fontId="11" fillId="0" borderId="24" xfId="2" applyFont="1" applyBorder="1"/>
    <xf numFmtId="2" fontId="11" fillId="0" borderId="24" xfId="2" applyNumberFormat="1" applyFont="1" applyBorder="1"/>
    <xf numFmtId="0" fontId="11" fillId="0" borderId="5" xfId="2" applyFont="1" applyBorder="1"/>
    <xf numFmtId="0" fontId="13" fillId="4" borderId="25" xfId="2" applyFont="1" applyFill="1" applyBorder="1" applyAlignment="1">
      <alignment horizontal="left"/>
    </xf>
    <xf numFmtId="0" fontId="11" fillId="4" borderId="26" xfId="2" applyFont="1" applyFill="1" applyBorder="1"/>
    <xf numFmtId="2" fontId="11" fillId="4" borderId="26" xfId="2" applyNumberFormat="1" applyFont="1" applyFill="1" applyBorder="1"/>
    <xf numFmtId="0" fontId="11" fillId="4" borderId="7" xfId="2" applyFont="1" applyFill="1" applyBorder="1"/>
    <xf numFmtId="0" fontId="11" fillId="0" borderId="27" xfId="2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28" xfId="2" applyFont="1" applyBorder="1"/>
    <xf numFmtId="0" fontId="11" fillId="0" borderId="26" xfId="2" applyFont="1" applyBorder="1"/>
    <xf numFmtId="0" fontId="11" fillId="0" borderId="29" xfId="2" applyFont="1" applyBorder="1"/>
    <xf numFmtId="0" fontId="11" fillId="0" borderId="7" xfId="2" applyFont="1" applyBorder="1"/>
    <xf numFmtId="0" fontId="7" fillId="0" borderId="0" xfId="2" applyFont="1"/>
    <xf numFmtId="0" fontId="9" fillId="0" borderId="0" xfId="2" applyFont="1"/>
    <xf numFmtId="0" fontId="14" fillId="0" borderId="0" xfId="2" applyFont="1"/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/>
    <xf numFmtId="0" fontId="17" fillId="0" borderId="0" xfId="2" applyFont="1" applyAlignment="1">
      <alignment horizontal="justify"/>
    </xf>
    <xf numFmtId="4" fontId="6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 applyProtection="1"/>
    <xf numFmtId="0" fontId="19" fillId="0" borderId="0" xfId="0" applyFont="1"/>
    <xf numFmtId="4" fontId="1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4" fontId="21" fillId="0" borderId="0" xfId="0" applyNumberFormat="1" applyFont="1"/>
    <xf numFmtId="4" fontId="19" fillId="0" borderId="0" xfId="0" applyNumberFormat="1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/>
    <xf numFmtId="0" fontId="20" fillId="0" borderId="0" xfId="0" applyFont="1"/>
    <xf numFmtId="0" fontId="17" fillId="0" borderId="0" xfId="0" applyFont="1"/>
    <xf numFmtId="4" fontId="17" fillId="0" borderId="0" xfId="0" applyNumberFormat="1" applyFont="1"/>
    <xf numFmtId="0" fontId="2" fillId="0" borderId="0" xfId="0" applyFont="1" applyAlignment="1">
      <alignment wrapText="1"/>
    </xf>
    <xf numFmtId="0" fontId="23" fillId="0" borderId="0" xfId="0" applyFont="1"/>
    <xf numFmtId="0" fontId="15" fillId="0" borderId="0" xfId="2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horizontal="center"/>
    </xf>
    <xf numFmtId="4" fontId="1" fillId="5" borderId="1" xfId="0" applyNumberFormat="1" applyFont="1" applyFill="1" applyBorder="1" applyAlignment="1">
      <alignment vertical="center"/>
    </xf>
    <xf numFmtId="4" fontId="1" fillId="2" borderId="9" xfId="0" applyNumberFormat="1" applyFont="1" applyFill="1" applyBorder="1"/>
    <xf numFmtId="4" fontId="1" fillId="0" borderId="9" xfId="0" applyNumberFormat="1" applyFont="1" applyBorder="1"/>
    <xf numFmtId="4" fontId="1" fillId="2" borderId="10" xfId="0" applyNumberFormat="1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/>
    <xf numFmtId="4" fontId="3" fillId="2" borderId="3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4" fontId="1" fillId="2" borderId="33" xfId="0" applyNumberFormat="1" applyFont="1" applyFill="1" applyBorder="1"/>
    <xf numFmtId="4" fontId="1" fillId="0" borderId="33" xfId="0" applyNumberFormat="1" applyFont="1" applyBorder="1"/>
    <xf numFmtId="4" fontId="1" fillId="5" borderId="33" xfId="0" applyNumberFormat="1" applyFont="1" applyFill="1" applyBorder="1"/>
    <xf numFmtId="4" fontId="1" fillId="2" borderId="34" xfId="0" applyNumberFormat="1" applyFont="1" applyFill="1" applyBorder="1"/>
    <xf numFmtId="4" fontId="1" fillId="3" borderId="16" xfId="0" applyNumberFormat="1" applyFont="1" applyFill="1" applyBorder="1" applyAlignment="1">
      <alignment vertical="center"/>
    </xf>
    <xf numFmtId="4" fontId="4" fillId="3" borderId="16" xfId="0" applyNumberFormat="1" applyFont="1" applyFill="1" applyBorder="1"/>
    <xf numFmtId="0" fontId="1" fillId="0" borderId="26" xfId="0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1" fillId="5" borderId="1" xfId="2" applyFont="1" applyFill="1" applyBorder="1"/>
    <xf numFmtId="2" fontId="11" fillId="5" borderId="13" xfId="2" applyNumberFormat="1" applyFont="1" applyFill="1" applyBorder="1"/>
    <xf numFmtId="4" fontId="1" fillId="2" borderId="16" xfId="0" applyNumberFormat="1" applyFont="1" applyFill="1" applyBorder="1"/>
    <xf numFmtId="4" fontId="1" fillId="0" borderId="16" xfId="0" applyNumberFormat="1" applyFont="1" applyBorder="1"/>
    <xf numFmtId="4" fontId="1" fillId="5" borderId="16" xfId="0" applyNumberFormat="1" applyFont="1" applyFill="1" applyBorder="1"/>
    <xf numFmtId="4" fontId="1" fillId="2" borderId="40" xfId="0" applyNumberFormat="1" applyFont="1" applyFill="1" applyBorder="1"/>
    <xf numFmtId="4" fontId="3" fillId="2" borderId="29" xfId="0" applyNumberFormat="1" applyFont="1" applyFill="1" applyBorder="1"/>
    <xf numFmtId="0" fontId="1" fillId="0" borderId="38" xfId="0" applyFont="1" applyBorder="1" applyAlignment="1">
      <alignment horizontal="center"/>
    </xf>
    <xf numFmtId="4" fontId="6" fillId="0" borderId="16" xfId="0" applyNumberFormat="1" applyFont="1" applyBorder="1"/>
    <xf numFmtId="4" fontId="1" fillId="7" borderId="1" xfId="0" applyNumberFormat="1" applyFont="1" applyFill="1" applyBorder="1"/>
    <xf numFmtId="4" fontId="1" fillId="7" borderId="16" xfId="0" applyNumberFormat="1" applyFont="1" applyFill="1" applyBorder="1"/>
    <xf numFmtId="4" fontId="1" fillId="7" borderId="9" xfId="0" applyNumberFormat="1" applyFont="1" applyFill="1" applyBorder="1"/>
    <xf numFmtId="0" fontId="3" fillId="7" borderId="16" xfId="0" applyFont="1" applyFill="1" applyBorder="1" applyAlignment="1">
      <alignment vertical="top" wrapText="1"/>
    </xf>
    <xf numFmtId="4" fontId="1" fillId="7" borderId="33" xfId="0" applyNumberFormat="1" applyFont="1" applyFill="1" applyBorder="1"/>
    <xf numFmtId="0" fontId="3" fillId="7" borderId="1" xfId="0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top" wrapText="1"/>
    </xf>
    <xf numFmtId="4" fontId="1" fillId="2" borderId="24" xfId="0" applyNumberFormat="1" applyFont="1" applyFill="1" applyBorder="1"/>
    <xf numFmtId="4" fontId="1" fillId="0" borderId="24" xfId="0" applyNumberFormat="1" applyFont="1" applyBorder="1"/>
    <xf numFmtId="4" fontId="1" fillId="5" borderId="24" xfId="0" applyNumberFormat="1" applyFont="1" applyFill="1" applyBorder="1"/>
    <xf numFmtId="4" fontId="1" fillId="7" borderId="24" xfId="0" applyNumberFormat="1" applyFont="1" applyFill="1" applyBorder="1"/>
    <xf numFmtId="4" fontId="1" fillId="2" borderId="24" xfId="0" applyNumberFormat="1" applyFont="1" applyFill="1" applyBorder="1" applyAlignment="1">
      <alignment vertical="center"/>
    </xf>
    <xf numFmtId="4" fontId="1" fillId="2" borderId="35" xfId="0" applyNumberFormat="1" applyFont="1" applyFill="1" applyBorder="1"/>
    <xf numFmtId="4" fontId="1" fillId="2" borderId="13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/>
    <xf numFmtId="0" fontId="3" fillId="0" borderId="24" xfId="0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2" fontId="1" fillId="7" borderId="26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/>
    </xf>
    <xf numFmtId="0" fontId="25" fillId="7" borderId="9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vertical="center"/>
    </xf>
    <xf numFmtId="4" fontId="1" fillId="9" borderId="24" xfId="0" applyNumberFormat="1" applyFont="1" applyFill="1" applyBorder="1"/>
    <xf numFmtId="0" fontId="3" fillId="7" borderId="33" xfId="0" applyFont="1" applyFill="1" applyBorder="1" applyAlignment="1">
      <alignment vertical="top" wrapText="1"/>
    </xf>
    <xf numFmtId="14" fontId="3" fillId="7" borderId="64" xfId="0" applyNumberFormat="1" applyFont="1" applyFill="1" applyBorder="1" applyAlignment="1">
      <alignment vertical="top" wrapText="1"/>
    </xf>
    <xf numFmtId="14" fontId="3" fillId="7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3" fillId="7" borderId="25" xfId="0" applyNumberFormat="1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4" fontId="1" fillId="2" borderId="26" xfId="0" applyNumberFormat="1" applyFont="1" applyFill="1" applyBorder="1"/>
    <xf numFmtId="4" fontId="1" fillId="0" borderId="26" xfId="0" applyNumberFormat="1" applyFont="1" applyBorder="1"/>
    <xf numFmtId="4" fontId="1" fillId="7" borderId="26" xfId="0" applyNumberFormat="1" applyFont="1" applyFill="1" applyBorder="1"/>
    <xf numFmtId="4" fontId="1" fillId="5" borderId="26" xfId="0" applyNumberFormat="1" applyFont="1" applyFill="1" applyBorder="1"/>
    <xf numFmtId="4" fontId="1" fillId="2" borderId="26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/>
    <xf numFmtId="4" fontId="1" fillId="2" borderId="26" xfId="0" applyNumberFormat="1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4" fontId="1" fillId="8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25" fillId="7" borderId="2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7" borderId="26" xfId="0" applyNumberFormat="1" applyFont="1" applyFill="1" applyBorder="1" applyAlignment="1">
      <alignment vertical="center"/>
    </xf>
    <xf numFmtId="4" fontId="1" fillId="5" borderId="26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vertical="center"/>
    </xf>
    <xf numFmtId="0" fontId="3" fillId="7" borderId="60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vertical="center" wrapText="1"/>
    </xf>
    <xf numFmtId="0" fontId="3" fillId="5" borderId="9" xfId="0" applyFont="1" applyFill="1" applyBorder="1" applyAlignment="1">
      <alignment vertical="top" wrapText="1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3" fillId="0" borderId="26" xfId="0" applyFont="1" applyBorder="1" applyAlignment="1">
      <alignment vertical="center" wrapText="1"/>
    </xf>
    <xf numFmtId="4" fontId="1" fillId="9" borderId="26" xfId="0" applyNumberFormat="1" applyFont="1" applyFill="1" applyBorder="1"/>
    <xf numFmtId="4" fontId="2" fillId="0" borderId="0" xfId="0" applyNumberFormat="1" applyFont="1"/>
    <xf numFmtId="4" fontId="20" fillId="0" borderId="0" xfId="0" applyNumberFormat="1" applyFont="1"/>
    <xf numFmtId="0" fontId="1" fillId="9" borderId="26" xfId="0" applyFont="1" applyFill="1" applyBorder="1" applyAlignment="1">
      <alignment horizontal="center"/>
    </xf>
    <xf numFmtId="2" fontId="1" fillId="9" borderId="26" xfId="0" applyNumberFormat="1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wrapText="1"/>
    </xf>
    <xf numFmtId="4" fontId="3" fillId="9" borderId="1" xfId="0" applyNumberFormat="1" applyFont="1" applyFill="1" applyBorder="1"/>
    <xf numFmtId="0" fontId="3" fillId="9" borderId="1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3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textRotation="89" wrapText="1"/>
    </xf>
    <xf numFmtId="0" fontId="1" fillId="0" borderId="36" xfId="0" applyFont="1" applyBorder="1" applyAlignment="1">
      <alignment horizontal="center" textRotation="89" wrapText="1"/>
    </xf>
    <xf numFmtId="0" fontId="1" fillId="0" borderId="16" xfId="0" applyFont="1" applyBorder="1" applyAlignment="1">
      <alignment horizontal="center" textRotation="89" wrapText="1"/>
    </xf>
    <xf numFmtId="0" fontId="1" fillId="0" borderId="30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9" fillId="0" borderId="0" xfId="2" applyFont="1" applyAlignment="1">
      <alignment horizontal="left"/>
    </xf>
    <xf numFmtId="0" fontId="15" fillId="0" borderId="39" xfId="2" applyFont="1" applyBorder="1" applyAlignment="1">
      <alignment horizontal="left" wrapText="1"/>
    </xf>
    <xf numFmtId="0" fontId="15" fillId="0" borderId="26" xfId="2" applyFont="1" applyBorder="1" applyAlignment="1">
      <alignment horizontal="left" wrapText="1"/>
    </xf>
    <xf numFmtId="0" fontId="15" fillId="4" borderId="62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left" wrapText="1"/>
    </xf>
    <xf numFmtId="0" fontId="15" fillId="4" borderId="49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5" fillId="4" borderId="39" xfId="2" applyFont="1" applyFill="1" applyBorder="1" applyAlignment="1">
      <alignment horizontal="left" vertical="center" wrapText="1"/>
    </xf>
    <xf numFmtId="0" fontId="15" fillId="4" borderId="26" xfId="2" applyFont="1" applyFill="1" applyBorder="1" applyAlignment="1">
      <alignment horizontal="left" vertical="center" wrapText="1"/>
    </xf>
    <xf numFmtId="0" fontId="15" fillId="0" borderId="63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54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3" fillId="0" borderId="45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3" fillId="0" borderId="4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/>
    </xf>
    <xf numFmtId="0" fontId="12" fillId="0" borderId="6" xfId="2" applyFont="1" applyBorder="1"/>
    <xf numFmtId="0" fontId="12" fillId="0" borderId="8" xfId="2" applyFont="1" applyBorder="1"/>
    <xf numFmtId="0" fontId="12" fillId="0" borderId="48" xfId="2" applyFont="1" applyBorder="1"/>
    <xf numFmtId="0" fontId="12" fillId="0" borderId="56" xfId="2" applyFont="1" applyBorder="1"/>
    <xf numFmtId="0" fontId="12" fillId="0" borderId="52" xfId="2" applyFont="1" applyBorder="1"/>
    <xf numFmtId="0" fontId="13" fillId="0" borderId="57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opLeftCell="A10" workbookViewId="0">
      <selection activeCell="B14" sqref="B14"/>
    </sheetView>
  </sheetViews>
  <sheetFormatPr defaultColWidth="8.85546875" defaultRowHeight="15.75" x14ac:dyDescent="0.25"/>
  <cols>
    <col min="1" max="1" width="69.5703125" style="4" customWidth="1"/>
    <col min="2" max="2" width="18.28515625" style="4" customWidth="1"/>
    <col min="3" max="16384" width="8.85546875" style="4"/>
  </cols>
  <sheetData>
    <row r="1" spans="1:5" x14ac:dyDescent="0.25">
      <c r="B1" s="2" t="s">
        <v>3</v>
      </c>
    </row>
    <row r="2" spans="1:5" ht="83.45" customHeight="1" x14ac:dyDescent="0.25">
      <c r="A2" s="219" t="s">
        <v>175</v>
      </c>
      <c r="B2" s="220"/>
    </row>
    <row r="3" spans="1:5" s="1" customFormat="1" ht="28.15" customHeight="1" x14ac:dyDescent="0.25">
      <c r="B3" s="2" t="s">
        <v>2</v>
      </c>
    </row>
    <row r="4" spans="1:5" s="1" customFormat="1" ht="24" customHeight="1" x14ac:dyDescent="0.25">
      <c r="A4" s="7" t="s">
        <v>0</v>
      </c>
      <c r="B4" s="7" t="s">
        <v>1</v>
      </c>
    </row>
    <row r="5" spans="1:5" s="1" customFormat="1" ht="15" x14ac:dyDescent="0.25">
      <c r="A5" s="8" t="s">
        <v>4</v>
      </c>
      <c r="B5" s="25">
        <f>SUM(B7,B8)</f>
        <v>0</v>
      </c>
    </row>
    <row r="6" spans="1:5" s="1" customFormat="1" ht="15" x14ac:dyDescent="0.25">
      <c r="A6" s="8" t="s">
        <v>5</v>
      </c>
      <c r="B6" s="15"/>
      <c r="E6" s="1" t="s">
        <v>127</v>
      </c>
    </row>
    <row r="7" spans="1:5" s="1" customFormat="1" ht="30" x14ac:dyDescent="0.25">
      <c r="A7" s="8" t="s">
        <v>6</v>
      </c>
      <c r="B7" s="94">
        <f>('Форма 1'!N11)</f>
        <v>0</v>
      </c>
    </row>
    <row r="8" spans="1:5" s="1" customFormat="1" ht="15" x14ac:dyDescent="0.25">
      <c r="A8" s="8" t="s">
        <v>7</v>
      </c>
      <c r="B8" s="94"/>
    </row>
    <row r="9" spans="1:5" s="1" customFormat="1" ht="15" x14ac:dyDescent="0.25">
      <c r="A9" s="8" t="s">
        <v>8</v>
      </c>
      <c r="B9" s="15"/>
    </row>
    <row r="10" spans="1:5" s="1" customFormat="1" ht="30" x14ac:dyDescent="0.25">
      <c r="A10" s="8" t="s">
        <v>9</v>
      </c>
      <c r="B10" s="25">
        <f>SUM(B13,B12)</f>
        <v>35000000</v>
      </c>
    </row>
    <row r="11" spans="1:5" s="1" customFormat="1" ht="15" x14ac:dyDescent="0.25">
      <c r="A11" s="8" t="s">
        <v>5</v>
      </c>
      <c r="B11" s="15"/>
    </row>
    <row r="12" spans="1:5" s="1" customFormat="1" ht="30" x14ac:dyDescent="0.25">
      <c r="A12" s="8" t="s">
        <v>10</v>
      </c>
      <c r="B12" s="94">
        <f>('Форма 2'!Q13)</f>
        <v>10000000</v>
      </c>
    </row>
    <row r="13" spans="1:5" s="1" customFormat="1" ht="30" x14ac:dyDescent="0.25">
      <c r="A13" s="8" t="s">
        <v>11</v>
      </c>
      <c r="B13" s="25">
        <f>'Форма 2'!Q18</f>
        <v>25000000</v>
      </c>
    </row>
    <row r="14" spans="1:5" s="1" customFormat="1" ht="30" x14ac:dyDescent="0.25">
      <c r="A14" s="8" t="s">
        <v>12</v>
      </c>
      <c r="B14" s="25">
        <f>SUM(B16:B19)</f>
        <v>114968200</v>
      </c>
    </row>
    <row r="15" spans="1:5" s="1" customFormat="1" ht="15" x14ac:dyDescent="0.25">
      <c r="A15" s="8" t="s">
        <v>5</v>
      </c>
      <c r="B15" s="15"/>
    </row>
    <row r="16" spans="1:5" s="1" customFormat="1" ht="45" x14ac:dyDescent="0.25">
      <c r="A16" s="8" t="s">
        <v>13</v>
      </c>
      <c r="B16" s="15"/>
    </row>
    <row r="17" spans="1:2" s="1" customFormat="1" ht="45" x14ac:dyDescent="0.25">
      <c r="A17" s="8" t="s">
        <v>14</v>
      </c>
      <c r="B17" s="25">
        <f>('Форма 3'!U17)</f>
        <v>65000000</v>
      </c>
    </row>
    <row r="18" spans="1:2" s="1" customFormat="1" ht="30" x14ac:dyDescent="0.25">
      <c r="A18" s="8" t="s">
        <v>15</v>
      </c>
      <c r="B18" s="25">
        <f>('Форма 3'!U22)</f>
        <v>20375000</v>
      </c>
    </row>
    <row r="19" spans="1:2" s="1" customFormat="1" ht="30" x14ac:dyDescent="0.25">
      <c r="A19" s="8" t="s">
        <v>16</v>
      </c>
      <c r="B19" s="25">
        <f>('Форма 3'!U36)</f>
        <v>29593200</v>
      </c>
    </row>
    <row r="20" spans="1:2" s="1" customFormat="1" ht="15" x14ac:dyDescent="0.25">
      <c r="A20" s="8" t="s">
        <v>17</v>
      </c>
      <c r="B20" s="15"/>
    </row>
    <row r="21" spans="1:2" s="1" customFormat="1" ht="15" x14ac:dyDescent="0.25">
      <c r="A21" s="8" t="s">
        <v>5</v>
      </c>
      <c r="B21" s="15"/>
    </row>
    <row r="22" spans="1:2" s="1" customFormat="1" ht="30" x14ac:dyDescent="0.25">
      <c r="A22" s="8" t="s">
        <v>18</v>
      </c>
      <c r="B22" s="15"/>
    </row>
    <row r="23" spans="1:2" s="1" customFormat="1" ht="30" x14ac:dyDescent="0.25">
      <c r="A23" s="8" t="s">
        <v>19</v>
      </c>
      <c r="B23" s="15"/>
    </row>
    <row r="24" spans="1:2" s="1" customFormat="1" ht="15" x14ac:dyDescent="0.25">
      <c r="A24" s="8" t="s">
        <v>20</v>
      </c>
      <c r="B24" s="25">
        <f>SUM(B26,B27)</f>
        <v>149968200</v>
      </c>
    </row>
    <row r="25" spans="1:2" s="1" customFormat="1" ht="15" x14ac:dyDescent="0.25">
      <c r="A25" s="8" t="s">
        <v>5</v>
      </c>
      <c r="B25" s="15"/>
    </row>
    <row r="26" spans="1:2" s="1" customFormat="1" ht="30" x14ac:dyDescent="0.25">
      <c r="A26" s="8" t="s">
        <v>21</v>
      </c>
      <c r="B26" s="25">
        <f>SUM(B5,B12,B17)</f>
        <v>75000000</v>
      </c>
    </row>
    <row r="27" spans="1:2" s="1" customFormat="1" ht="15" x14ac:dyDescent="0.25">
      <c r="A27" s="8" t="s">
        <v>22</v>
      </c>
      <c r="B27" s="25">
        <f>SUM(B13,B18,B19)</f>
        <v>74968200</v>
      </c>
    </row>
    <row r="31" spans="1:2" x14ac:dyDescent="0.25">
      <c r="A31" s="100" t="s">
        <v>166</v>
      </c>
      <c r="B31" s="209" t="s">
        <v>167</v>
      </c>
    </row>
    <row r="33" spans="1:2" x14ac:dyDescent="0.25">
      <c r="A33" s="95" t="s">
        <v>99</v>
      </c>
      <c r="B33" s="99" t="s">
        <v>129</v>
      </c>
    </row>
    <row r="36" spans="1:2" x14ac:dyDescent="0.25">
      <c r="A36" s="24" t="s">
        <v>130</v>
      </c>
    </row>
    <row r="37" spans="1:2" x14ac:dyDescent="0.25">
      <c r="A37" s="24" t="s">
        <v>128</v>
      </c>
    </row>
  </sheetData>
  <mergeCells count="1">
    <mergeCell ref="A2:B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abSelected="1" zoomScaleNormal="100" zoomScaleSheetLayoutView="80" workbookViewId="0">
      <pane xSplit="4" ySplit="6" topLeftCell="E23" activePane="bottomRight" state="frozen"/>
      <selection pane="topRight" activeCell="E1" sqref="E1"/>
      <selection pane="bottomLeft" activeCell="A7" sqref="A7"/>
      <selection pane="bottomRight" activeCell="J36" sqref="J36"/>
    </sheetView>
  </sheetViews>
  <sheetFormatPr defaultColWidth="8.85546875" defaultRowHeight="15" x14ac:dyDescent="0.25"/>
  <cols>
    <col min="1" max="1" width="16.28515625" style="1" customWidth="1"/>
    <col min="2" max="2" width="14.140625" style="1" customWidth="1"/>
    <col min="3" max="3" width="13.7109375" style="1" customWidth="1"/>
    <col min="4" max="4" width="12.28515625" style="1" customWidth="1"/>
    <col min="5" max="5" width="14.42578125" style="1" customWidth="1"/>
    <col min="6" max="6" width="12.7109375" style="1" customWidth="1"/>
    <col min="7" max="7" width="15.42578125" style="1" customWidth="1"/>
    <col min="8" max="8" width="13.28515625" style="1" customWidth="1"/>
    <col min="9" max="9" width="14.42578125" style="1" customWidth="1"/>
    <col min="10" max="10" width="10.5703125" style="1" customWidth="1"/>
    <col min="11" max="11" width="13.28515625" style="1" customWidth="1"/>
    <col min="12" max="12" width="13.42578125" style="1" customWidth="1"/>
    <col min="13" max="13" width="11.140625" style="1" customWidth="1"/>
    <col min="14" max="14" width="13.140625" style="1" customWidth="1"/>
    <col min="15" max="15" width="13.7109375" style="1" customWidth="1"/>
    <col min="16" max="16" width="10.140625" style="1" customWidth="1"/>
    <col min="17" max="17" width="13" style="1" customWidth="1"/>
    <col min="18" max="18" width="11.5703125" style="1" customWidth="1"/>
    <col min="19" max="19" width="9.7109375" style="1" customWidth="1"/>
    <col min="20" max="16384" width="8.85546875" style="1"/>
  </cols>
  <sheetData>
    <row r="1" spans="1:19" ht="14.45" customHeight="1" x14ac:dyDescent="0.25">
      <c r="R1" s="236" t="s">
        <v>47</v>
      </c>
      <c r="S1" s="236"/>
    </row>
    <row r="2" spans="1:19" ht="40.9" customHeight="1" x14ac:dyDescent="0.25">
      <c r="A2" s="6"/>
      <c r="B2" s="6"/>
      <c r="C2" s="6"/>
      <c r="D2" s="6"/>
      <c r="E2" s="237" t="s">
        <v>176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19" x14ac:dyDescent="0.25">
      <c r="S3" s="2" t="s">
        <v>2</v>
      </c>
    </row>
    <row r="4" spans="1:19" ht="50.25" customHeight="1" x14ac:dyDescent="0.25">
      <c r="A4" s="232" t="s">
        <v>23</v>
      </c>
      <c r="B4" s="232" t="s">
        <v>24</v>
      </c>
      <c r="C4" s="232" t="s">
        <v>25</v>
      </c>
      <c r="D4" s="232" t="s">
        <v>26</v>
      </c>
      <c r="E4" s="238" t="s">
        <v>28</v>
      </c>
      <c r="F4" s="239"/>
      <c r="G4" s="240"/>
      <c r="H4" s="238" t="s">
        <v>31</v>
      </c>
      <c r="I4" s="239"/>
      <c r="J4" s="240"/>
      <c r="K4" s="238" t="s">
        <v>32</v>
      </c>
      <c r="L4" s="239"/>
      <c r="M4" s="240"/>
      <c r="N4" s="238" t="s">
        <v>33</v>
      </c>
      <c r="O4" s="239"/>
      <c r="P4" s="240"/>
      <c r="Q4" s="238" t="s">
        <v>34</v>
      </c>
      <c r="R4" s="239"/>
      <c r="S4" s="240"/>
    </row>
    <row r="5" spans="1:19" ht="14.45" customHeight="1" x14ac:dyDescent="0.25">
      <c r="A5" s="233"/>
      <c r="B5" s="233"/>
      <c r="C5" s="233"/>
      <c r="D5" s="233"/>
      <c r="E5" s="230" t="s">
        <v>27</v>
      </c>
      <c r="F5" s="231" t="s">
        <v>5</v>
      </c>
      <c r="G5" s="231"/>
      <c r="H5" s="230" t="s">
        <v>27</v>
      </c>
      <c r="I5" s="231" t="s">
        <v>5</v>
      </c>
      <c r="J5" s="231"/>
      <c r="K5" s="230" t="s">
        <v>27</v>
      </c>
      <c r="L5" s="231" t="s">
        <v>5</v>
      </c>
      <c r="M5" s="231"/>
      <c r="N5" s="230" t="s">
        <v>27</v>
      </c>
      <c r="O5" s="231" t="s">
        <v>5</v>
      </c>
      <c r="P5" s="231"/>
      <c r="Q5" s="230" t="s">
        <v>27</v>
      </c>
      <c r="R5" s="231" t="s">
        <v>5</v>
      </c>
      <c r="S5" s="231"/>
    </row>
    <row r="6" spans="1:19" ht="55.9" customHeight="1" x14ac:dyDescent="0.25">
      <c r="A6" s="234"/>
      <c r="B6" s="234"/>
      <c r="C6" s="234"/>
      <c r="D6" s="234"/>
      <c r="E6" s="230"/>
      <c r="F6" s="9" t="s">
        <v>29</v>
      </c>
      <c r="G6" s="9" t="s">
        <v>30</v>
      </c>
      <c r="H6" s="230"/>
      <c r="I6" s="9" t="s">
        <v>29</v>
      </c>
      <c r="J6" s="9" t="s">
        <v>30</v>
      </c>
      <c r="K6" s="230"/>
      <c r="L6" s="9" t="s">
        <v>29</v>
      </c>
      <c r="M6" s="9" t="s">
        <v>30</v>
      </c>
      <c r="N6" s="230"/>
      <c r="O6" s="9" t="s">
        <v>29</v>
      </c>
      <c r="P6" s="9" t="s">
        <v>30</v>
      </c>
      <c r="Q6" s="230"/>
      <c r="R6" s="9" t="s">
        <v>29</v>
      </c>
      <c r="S6" s="9" t="s">
        <v>30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224" t="s">
        <v>35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6"/>
    </row>
    <row r="9" spans="1:19" ht="142.5" customHeight="1" x14ac:dyDescent="0.25">
      <c r="A9" s="159" t="s">
        <v>139</v>
      </c>
      <c r="B9" s="159"/>
      <c r="C9" s="165"/>
      <c r="D9" s="158"/>
      <c r="E9" s="18">
        <v>0</v>
      </c>
      <c r="F9" s="18">
        <v>0</v>
      </c>
      <c r="G9" s="18">
        <v>0</v>
      </c>
      <c r="H9" s="160">
        <f>I9+J9</f>
        <v>0</v>
      </c>
      <c r="I9" s="166"/>
      <c r="J9" s="166"/>
      <c r="K9" s="160">
        <f>L9+M9</f>
        <v>0</v>
      </c>
      <c r="L9" s="166"/>
      <c r="M9" s="166"/>
      <c r="N9" s="25">
        <f>E9+H9-K9</f>
        <v>0</v>
      </c>
      <c r="O9" s="166">
        <f>F9+I9-L9</f>
        <v>0</v>
      </c>
      <c r="P9" s="166">
        <f>G9+J9-M9</f>
        <v>0</v>
      </c>
      <c r="Q9" s="18"/>
      <c r="R9" s="18"/>
      <c r="S9" s="18"/>
    </row>
    <row r="10" spans="1:19" x14ac:dyDescent="0.25">
      <c r="A10" s="122" t="s">
        <v>97</v>
      </c>
      <c r="B10" s="123"/>
      <c r="C10" s="123"/>
      <c r="D10" s="122"/>
      <c r="E10" s="132">
        <f t="shared" ref="E10:G10" si="0">E9</f>
        <v>0</v>
      </c>
      <c r="F10" s="132">
        <f t="shared" si="0"/>
        <v>0</v>
      </c>
      <c r="G10" s="132">
        <f t="shared" si="0"/>
        <v>0</v>
      </c>
      <c r="H10" s="132">
        <f>H9</f>
        <v>0</v>
      </c>
      <c r="I10" s="132">
        <f t="shared" ref="I10:P10" si="1">I9</f>
        <v>0</v>
      </c>
      <c r="J10" s="132">
        <f t="shared" si="1"/>
        <v>0</v>
      </c>
      <c r="K10" s="132">
        <f t="shared" si="1"/>
        <v>0</v>
      </c>
      <c r="L10" s="132">
        <f t="shared" si="1"/>
        <v>0</v>
      </c>
      <c r="M10" s="132">
        <f t="shared" si="1"/>
        <v>0</v>
      </c>
      <c r="N10" s="132">
        <f t="shared" si="1"/>
        <v>0</v>
      </c>
      <c r="O10" s="132">
        <f t="shared" si="1"/>
        <v>0</v>
      </c>
      <c r="P10" s="132">
        <f t="shared" si="1"/>
        <v>0</v>
      </c>
      <c r="Q10" s="18"/>
      <c r="R10" s="18"/>
      <c r="S10" s="18"/>
    </row>
    <row r="11" spans="1:19" s="11" customFormat="1" ht="14.25" x14ac:dyDescent="0.2">
      <c r="A11" s="221" t="s">
        <v>27</v>
      </c>
      <c r="B11" s="222"/>
      <c r="C11" s="222"/>
      <c r="D11" s="222"/>
      <c r="E11" s="93">
        <f t="shared" ref="E11:F11" si="2">SUM(E9:E9)</f>
        <v>0</v>
      </c>
      <c r="F11" s="93">
        <f t="shared" si="2"/>
        <v>0</v>
      </c>
      <c r="G11" s="93">
        <f t="shared" ref="G11:M11" si="3">SUM(G10)</f>
        <v>0</v>
      </c>
      <c r="H11" s="93">
        <f t="shared" si="3"/>
        <v>0</v>
      </c>
      <c r="I11" s="93">
        <f t="shared" si="3"/>
        <v>0</v>
      </c>
      <c r="J11" s="93">
        <f t="shared" si="3"/>
        <v>0</v>
      </c>
      <c r="K11" s="93">
        <f t="shared" si="3"/>
        <v>0</v>
      </c>
      <c r="L11" s="93">
        <f t="shared" si="3"/>
        <v>0</v>
      </c>
      <c r="M11" s="93">
        <f t="shared" si="3"/>
        <v>0</v>
      </c>
      <c r="N11" s="93">
        <f>SUM(N10)</f>
        <v>0</v>
      </c>
      <c r="O11" s="93">
        <f t="shared" ref="O11:P11" si="4">SUM(O10)</f>
        <v>0</v>
      </c>
      <c r="P11" s="93">
        <f t="shared" si="4"/>
        <v>0</v>
      </c>
      <c r="Q11" s="93"/>
      <c r="R11" s="93"/>
      <c r="S11" s="93"/>
    </row>
    <row r="12" spans="1:19" x14ac:dyDescent="0.25">
      <c r="A12" s="227" t="s">
        <v>36</v>
      </c>
      <c r="B12" s="228"/>
      <c r="C12" s="228"/>
      <c r="D12" s="22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224" t="s">
        <v>41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6"/>
    </row>
    <row r="14" spans="1:19" hidden="1" x14ac:dyDescent="0.25">
      <c r="A14" s="5"/>
      <c r="B14" s="5"/>
      <c r="C14" s="5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5"/>
      <c r="B15" s="5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4" customFormat="1" ht="14.25" x14ac:dyDescent="0.2">
      <c r="A16" s="221" t="s">
        <v>27</v>
      </c>
      <c r="B16" s="222"/>
      <c r="C16" s="222"/>
      <c r="D16" s="22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227" t="s">
        <v>37</v>
      </c>
      <c r="B17" s="228"/>
      <c r="C17" s="228"/>
      <c r="D17" s="22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224" t="s">
        <v>42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6"/>
    </row>
    <row r="19" spans="1:19" hidden="1" x14ac:dyDescent="0.25">
      <c r="A19" s="5"/>
      <c r="B19" s="5"/>
      <c r="C19" s="5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5"/>
      <c r="B20" s="5"/>
      <c r="C20" s="5"/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21" t="s">
        <v>27</v>
      </c>
      <c r="B21" s="222"/>
      <c r="C21" s="222"/>
      <c r="D21" s="222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227" t="s">
        <v>38</v>
      </c>
      <c r="B22" s="228"/>
      <c r="C22" s="228"/>
      <c r="D22" s="22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4" customFormat="1" ht="14.25" x14ac:dyDescent="0.2">
      <c r="A23" s="221" t="s">
        <v>39</v>
      </c>
      <c r="B23" s="222"/>
      <c r="C23" s="222"/>
      <c r="D23" s="223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4" customFormat="1" ht="14.25" x14ac:dyDescent="0.2">
      <c r="A24" s="221" t="s">
        <v>40</v>
      </c>
      <c r="B24" s="222"/>
      <c r="C24" s="222"/>
      <c r="D24" s="22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1" t="s">
        <v>43</v>
      </c>
    </row>
    <row r="26" spans="1:19" x14ac:dyDescent="0.25">
      <c r="A26" s="1" t="s">
        <v>44</v>
      </c>
    </row>
    <row r="27" spans="1:19" x14ac:dyDescent="0.25">
      <c r="A27" s="1" t="s">
        <v>45</v>
      </c>
    </row>
    <row r="28" spans="1:19" x14ac:dyDescent="0.25">
      <c r="A28" s="1" t="s">
        <v>46</v>
      </c>
    </row>
    <row r="31" spans="1:19" ht="63" customHeight="1" x14ac:dyDescent="0.25">
      <c r="A31" s="235" t="s">
        <v>166</v>
      </c>
      <c r="B31" s="235"/>
      <c r="C31" s="235"/>
      <c r="D31" s="235"/>
      <c r="G31" s="209" t="s">
        <v>168</v>
      </c>
    </row>
    <row r="32" spans="1:19" ht="15.75" x14ac:dyDescent="0.25">
      <c r="A32" s="97"/>
      <c r="B32" s="98"/>
      <c r="C32" s="4"/>
      <c r="D32" s="4"/>
      <c r="E32" s="98"/>
    </row>
    <row r="33" spans="1:7" ht="15.75" x14ac:dyDescent="0.25">
      <c r="A33" s="4"/>
      <c r="B33" s="4"/>
      <c r="C33" s="4"/>
      <c r="D33" s="4"/>
      <c r="E33" s="4"/>
    </row>
    <row r="34" spans="1:7" ht="15.75" x14ac:dyDescent="0.25">
      <c r="A34" s="95" t="s">
        <v>99</v>
      </c>
      <c r="B34" s="99"/>
      <c r="C34" s="4"/>
      <c r="D34" s="4"/>
      <c r="F34" s="99"/>
      <c r="G34" s="99" t="s">
        <v>129</v>
      </c>
    </row>
  </sheetData>
  <mergeCells count="33">
    <mergeCell ref="A31:D31"/>
    <mergeCell ref="R1:S1"/>
    <mergeCell ref="E2:S2"/>
    <mergeCell ref="H5:H6"/>
    <mergeCell ref="I5:J5"/>
    <mergeCell ref="K4:M4"/>
    <mergeCell ref="K5:K6"/>
    <mergeCell ref="L5:M5"/>
    <mergeCell ref="Q5:Q6"/>
    <mergeCell ref="F5:G5"/>
    <mergeCell ref="E5:E6"/>
    <mergeCell ref="R5:S5"/>
    <mergeCell ref="Q4:S4"/>
    <mergeCell ref="H4:J4"/>
    <mergeCell ref="E4:G4"/>
    <mergeCell ref="N4:P4"/>
    <mergeCell ref="N5:N6"/>
    <mergeCell ref="O5:P5"/>
    <mergeCell ref="C4:C6"/>
    <mergeCell ref="B4:B6"/>
    <mergeCell ref="A21:D21"/>
    <mergeCell ref="A17:D17"/>
    <mergeCell ref="A4:A6"/>
    <mergeCell ref="D4:D6"/>
    <mergeCell ref="A24:D24"/>
    <mergeCell ref="A23:D23"/>
    <mergeCell ref="A8:S8"/>
    <mergeCell ref="A11:D11"/>
    <mergeCell ref="A12:D12"/>
    <mergeCell ref="A13:S13"/>
    <mergeCell ref="A16:D16"/>
    <mergeCell ref="A18:S18"/>
    <mergeCell ref="A22:D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"/>
  <sheetViews>
    <sheetView zoomScaleSheetLayoutView="70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J12" sqref="J12"/>
    </sheetView>
  </sheetViews>
  <sheetFormatPr defaultColWidth="8.85546875" defaultRowHeight="15" x14ac:dyDescent="0.25"/>
  <cols>
    <col min="1" max="1" width="19" style="1" customWidth="1"/>
    <col min="2" max="2" width="20.5703125" style="1" customWidth="1"/>
    <col min="3" max="3" width="16.5703125" style="1" customWidth="1"/>
    <col min="4" max="4" width="15.5703125" style="1" customWidth="1"/>
    <col min="5" max="5" width="16.28515625" style="1" customWidth="1"/>
    <col min="6" max="6" width="11.7109375" style="1" customWidth="1"/>
    <col min="7" max="7" width="8.85546875" style="1"/>
    <col min="8" max="8" width="13.85546875" style="1" customWidth="1"/>
    <col min="9" max="9" width="13.7109375" style="1" customWidth="1"/>
    <col min="10" max="10" width="12.85546875" style="1" customWidth="1"/>
    <col min="11" max="11" width="12.42578125" style="1" customWidth="1"/>
    <col min="12" max="14" width="13" style="1" customWidth="1"/>
    <col min="15" max="15" width="10.85546875" style="1" customWidth="1"/>
    <col min="16" max="16" width="14.28515625" style="1" customWidth="1"/>
    <col min="17" max="17" width="13.7109375" style="1" customWidth="1"/>
    <col min="18" max="18" width="11.28515625" style="1" customWidth="1"/>
    <col min="19" max="19" width="10.140625" style="1" customWidth="1"/>
    <col min="20" max="16384" width="8.85546875" style="1"/>
  </cols>
  <sheetData>
    <row r="1" spans="1:19" x14ac:dyDescent="0.25">
      <c r="R1" s="236" t="s">
        <v>48</v>
      </c>
      <c r="S1" s="236"/>
    </row>
    <row r="2" spans="1:19" ht="43.9" customHeight="1" x14ac:dyDescent="0.25">
      <c r="D2" s="237" t="s">
        <v>177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4" spans="1:19" ht="37.15" customHeight="1" x14ac:dyDescent="0.25">
      <c r="A4" s="232" t="s">
        <v>23</v>
      </c>
      <c r="B4" s="232" t="s">
        <v>53</v>
      </c>
      <c r="C4" s="232" t="s">
        <v>52</v>
      </c>
      <c r="D4" s="238" t="s">
        <v>55</v>
      </c>
      <c r="E4" s="239"/>
      <c r="F4" s="239"/>
      <c r="G4" s="240"/>
      <c r="H4" s="252" t="s">
        <v>56</v>
      </c>
      <c r="I4" s="238" t="s">
        <v>57</v>
      </c>
      <c r="J4" s="239"/>
      <c r="K4" s="240"/>
      <c r="L4" s="238" t="s">
        <v>124</v>
      </c>
      <c r="M4" s="239"/>
      <c r="N4" s="239"/>
      <c r="O4" s="240"/>
      <c r="P4" s="238" t="s">
        <v>98</v>
      </c>
      <c r="Q4" s="239"/>
      <c r="R4" s="239"/>
      <c r="S4" s="240"/>
    </row>
    <row r="5" spans="1:19" x14ac:dyDescent="0.25">
      <c r="A5" s="233"/>
      <c r="B5" s="233"/>
      <c r="C5" s="233"/>
      <c r="D5" s="244" t="s">
        <v>27</v>
      </c>
      <c r="E5" s="224" t="s">
        <v>5</v>
      </c>
      <c r="F5" s="225"/>
      <c r="G5" s="226"/>
      <c r="H5" s="253"/>
      <c r="I5" s="244" t="s">
        <v>27</v>
      </c>
      <c r="J5" s="224" t="s">
        <v>5</v>
      </c>
      <c r="K5" s="226"/>
      <c r="L5" s="244" t="s">
        <v>27</v>
      </c>
      <c r="M5" s="224" t="s">
        <v>5</v>
      </c>
      <c r="N5" s="225"/>
      <c r="O5" s="226"/>
      <c r="P5" s="244" t="s">
        <v>27</v>
      </c>
      <c r="Q5" s="224" t="s">
        <v>5</v>
      </c>
      <c r="R5" s="225"/>
      <c r="S5" s="226"/>
    </row>
    <row r="6" spans="1:19" ht="58.9" customHeight="1" x14ac:dyDescent="0.25">
      <c r="A6" s="234"/>
      <c r="B6" s="234"/>
      <c r="C6" s="234"/>
      <c r="D6" s="245"/>
      <c r="E6" s="9" t="s">
        <v>29</v>
      </c>
      <c r="F6" s="9" t="s">
        <v>30</v>
      </c>
      <c r="G6" s="9" t="s">
        <v>54</v>
      </c>
      <c r="H6" s="254"/>
      <c r="I6" s="245"/>
      <c r="J6" s="9" t="s">
        <v>30</v>
      </c>
      <c r="K6" s="9" t="s">
        <v>54</v>
      </c>
      <c r="L6" s="245"/>
      <c r="M6" s="9" t="s">
        <v>29</v>
      </c>
      <c r="N6" s="9" t="s">
        <v>30</v>
      </c>
      <c r="O6" s="9" t="s">
        <v>54</v>
      </c>
      <c r="P6" s="245"/>
      <c r="Q6" s="9" t="s">
        <v>29</v>
      </c>
      <c r="R6" s="9" t="s">
        <v>30</v>
      </c>
      <c r="S6" s="9" t="s">
        <v>54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ht="15.75" thickBot="1" x14ac:dyDescent="0.3">
      <c r="A8" s="249" t="s">
        <v>58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1"/>
    </row>
    <row r="9" spans="1:19" ht="23.25" hidden="1" customHeight="1" x14ac:dyDescent="0.25">
      <c r="A9" s="23"/>
      <c r="B9" s="21"/>
      <c r="C9" s="21"/>
      <c r="D9" s="22">
        <f>SUM(E9,F9)</f>
        <v>0</v>
      </c>
      <c r="E9" s="18"/>
      <c r="F9" s="18"/>
      <c r="G9" s="18"/>
      <c r="H9" s="18"/>
      <c r="I9" s="22">
        <f>SUM(J9,K9)</f>
        <v>0</v>
      </c>
      <c r="J9" s="18"/>
      <c r="K9" s="18"/>
      <c r="L9" s="22">
        <f>SUM(M9,N9,O9)</f>
        <v>0</v>
      </c>
      <c r="M9" s="18"/>
      <c r="N9" s="18"/>
      <c r="O9" s="18"/>
      <c r="P9" s="22">
        <f>SUM(Q9:S9)</f>
        <v>0</v>
      </c>
      <c r="Q9" s="22">
        <f>(D9+H9)-M9</f>
        <v>0</v>
      </c>
      <c r="R9" s="22">
        <f t="shared" ref="R9:S12" si="0">J9-N9</f>
        <v>0</v>
      </c>
      <c r="S9" s="22">
        <f t="shared" si="0"/>
        <v>0</v>
      </c>
    </row>
    <row r="10" spans="1:19" ht="24.75" hidden="1" customHeight="1" x14ac:dyDescent="0.25">
      <c r="A10" s="23"/>
      <c r="B10" s="21"/>
      <c r="C10" s="21"/>
      <c r="D10" s="22">
        <f>SUM(E10,F10)</f>
        <v>0</v>
      </c>
      <c r="E10" s="18"/>
      <c r="F10" s="18"/>
      <c r="G10" s="18"/>
      <c r="H10" s="18"/>
      <c r="I10" s="22">
        <f>SUM(J10,K10)</f>
        <v>0</v>
      </c>
      <c r="J10" s="18"/>
      <c r="K10" s="18"/>
      <c r="L10" s="22">
        <f>SUM(M10,N10,O10)</f>
        <v>0</v>
      </c>
      <c r="M10" s="18"/>
      <c r="N10" s="18"/>
      <c r="O10" s="18"/>
      <c r="P10" s="22">
        <f>SUM(Q10:S10)</f>
        <v>0</v>
      </c>
      <c r="Q10" s="22">
        <f>(D10+H10)-M10</f>
        <v>0</v>
      </c>
      <c r="R10" s="22">
        <f t="shared" si="0"/>
        <v>0</v>
      </c>
      <c r="S10" s="22">
        <f t="shared" si="0"/>
        <v>0</v>
      </c>
    </row>
    <row r="11" spans="1:19" ht="24" hidden="1" customHeight="1" x14ac:dyDescent="0.25">
      <c r="A11" s="23"/>
      <c r="B11" s="21"/>
      <c r="C11" s="21"/>
      <c r="D11" s="22">
        <f>SUM(E11,F11)</f>
        <v>0</v>
      </c>
      <c r="E11" s="18"/>
      <c r="F11" s="18"/>
      <c r="G11" s="18"/>
      <c r="H11" s="18"/>
      <c r="I11" s="22">
        <f>SUM(J11,K11)</f>
        <v>0</v>
      </c>
      <c r="J11" s="18"/>
      <c r="K11" s="18"/>
      <c r="L11" s="22">
        <f>SUM(M11,N11,O11)</f>
        <v>0</v>
      </c>
      <c r="M11" s="18"/>
      <c r="N11" s="18"/>
      <c r="O11" s="18"/>
      <c r="P11" s="22">
        <f>SUM(Q11:S11)</f>
        <v>0</v>
      </c>
      <c r="Q11" s="22">
        <f>(D11+H11)-M11</f>
        <v>0</v>
      </c>
      <c r="R11" s="22">
        <f t="shared" si="0"/>
        <v>0</v>
      </c>
      <c r="S11" s="22">
        <f t="shared" si="0"/>
        <v>0</v>
      </c>
    </row>
    <row r="12" spans="1:19" ht="126.75" customHeight="1" thickBot="1" x14ac:dyDescent="0.3">
      <c r="A12" s="23" t="s">
        <v>170</v>
      </c>
      <c r="B12" s="216" t="s">
        <v>171</v>
      </c>
      <c r="C12" s="218" t="s">
        <v>179</v>
      </c>
      <c r="D12" s="22">
        <f>SUM(E12,F12)</f>
        <v>0</v>
      </c>
      <c r="E12" s="18"/>
      <c r="F12" s="18"/>
      <c r="G12" s="18"/>
      <c r="H12" s="217">
        <v>10000000</v>
      </c>
      <c r="I12" s="22">
        <f>SUM(J12,K12)</f>
        <v>60063.01</v>
      </c>
      <c r="J12" s="217">
        <v>60063.01</v>
      </c>
      <c r="K12" s="18"/>
      <c r="L12" s="22">
        <f>SUM(M12,N12,O12)</f>
        <v>0</v>
      </c>
      <c r="M12" s="18"/>
      <c r="N12" s="217"/>
      <c r="O12" s="18"/>
      <c r="P12" s="22">
        <f>SUM(Q12:S12)</f>
        <v>10060063.01</v>
      </c>
      <c r="Q12" s="22">
        <f>(D12+H12)-M12</f>
        <v>10000000</v>
      </c>
      <c r="R12" s="22">
        <f t="shared" si="0"/>
        <v>60063.01</v>
      </c>
      <c r="S12" s="22">
        <f t="shared" si="0"/>
        <v>0</v>
      </c>
    </row>
    <row r="13" spans="1:19" s="14" customFormat="1" ht="14.25" x14ac:dyDescent="0.2">
      <c r="A13" s="221" t="s">
        <v>27</v>
      </c>
      <c r="B13" s="222"/>
      <c r="C13" s="223"/>
      <c r="D13" s="19">
        <f t="shared" ref="D13:S13" si="1">SUM(D9:D12)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10000000</v>
      </c>
      <c r="I13" s="19">
        <f t="shared" si="1"/>
        <v>60063.01</v>
      </c>
      <c r="J13" s="19">
        <f t="shared" si="1"/>
        <v>60063.01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>SUM(P9:P12)</f>
        <v>10060063.01</v>
      </c>
      <c r="Q13" s="19">
        <f t="shared" si="1"/>
        <v>10000000</v>
      </c>
      <c r="R13" s="19">
        <f t="shared" si="1"/>
        <v>60063.01</v>
      </c>
      <c r="S13" s="19">
        <f t="shared" si="1"/>
        <v>0</v>
      </c>
    </row>
    <row r="14" spans="1:19" x14ac:dyDescent="0.25">
      <c r="A14" s="255" t="s">
        <v>36</v>
      </c>
      <c r="B14" s="256"/>
      <c r="C14" s="25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.75" thickBot="1" x14ac:dyDescent="0.3">
      <c r="A15" s="261" t="s">
        <v>59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3"/>
    </row>
    <row r="16" spans="1:19" ht="102.75" customHeight="1" thickBot="1" x14ac:dyDescent="0.3">
      <c r="A16" s="246" t="s">
        <v>131</v>
      </c>
      <c r="B16" s="215" t="s">
        <v>169</v>
      </c>
      <c r="C16" s="214" t="s">
        <v>180</v>
      </c>
      <c r="D16" s="120">
        <f>E16+F16+G16</f>
        <v>0</v>
      </c>
      <c r="E16" s="130"/>
      <c r="F16" s="130"/>
      <c r="G16" s="130"/>
      <c r="H16" s="212">
        <v>15000000</v>
      </c>
      <c r="I16" s="139">
        <f>J16+K16</f>
        <v>765308.22</v>
      </c>
      <c r="J16" s="211">
        <f>181232.88+196438.36+197465.75+190171.23</f>
        <v>765308.22</v>
      </c>
      <c r="K16" s="167"/>
      <c r="L16" s="120">
        <f>M16+N16+O16</f>
        <v>575136.99</v>
      </c>
      <c r="M16" s="167"/>
      <c r="N16" s="211">
        <f>181232.88+196438.36+197465.75</f>
        <v>575136.99</v>
      </c>
      <c r="O16" s="140"/>
      <c r="P16" s="120">
        <f>Q16+R16+S16</f>
        <v>15190171.23</v>
      </c>
      <c r="Q16" s="120">
        <f>E16+H16-M16</f>
        <v>15000000</v>
      </c>
      <c r="R16" s="120">
        <f>F16+J16-N16</f>
        <v>190171.22999999998</v>
      </c>
      <c r="S16" s="121"/>
    </row>
    <row r="17" spans="1:19" ht="114.75" customHeight="1" thickBot="1" x14ac:dyDescent="0.3">
      <c r="A17" s="247"/>
      <c r="B17" s="213" t="s">
        <v>172</v>
      </c>
      <c r="C17" s="214" t="s">
        <v>181</v>
      </c>
      <c r="D17" s="120"/>
      <c r="E17" s="130"/>
      <c r="F17" s="130"/>
      <c r="G17" s="130"/>
      <c r="H17" s="212">
        <v>10000000</v>
      </c>
      <c r="I17" s="139">
        <f>J17+K17</f>
        <v>337969.86</v>
      </c>
      <c r="J17" s="211">
        <f>66356.16+134021.92+137591.78</f>
        <v>337969.86</v>
      </c>
      <c r="K17" s="140"/>
      <c r="L17" s="120">
        <f>M17+N17+O17</f>
        <v>200378.08000000002</v>
      </c>
      <c r="M17" s="131"/>
      <c r="N17" s="211">
        <f>66356.16+134021.92</f>
        <v>200378.08000000002</v>
      </c>
      <c r="O17" s="140"/>
      <c r="P17" s="120">
        <f>Q17+R17+S17</f>
        <v>10137591.779999999</v>
      </c>
      <c r="Q17" s="120">
        <f>E17+H17-M17</f>
        <v>10000000</v>
      </c>
      <c r="R17" s="120">
        <f>F17+J17-N17</f>
        <v>137591.77999999997</v>
      </c>
      <c r="S17" s="121"/>
    </row>
    <row r="18" spans="1:19" s="14" customFormat="1" ht="14.25" x14ac:dyDescent="0.2">
      <c r="A18" s="241" t="s">
        <v>27</v>
      </c>
      <c r="B18" s="242"/>
      <c r="C18" s="243"/>
      <c r="D18" s="141">
        <f>SUM(D16:D17)</f>
        <v>0</v>
      </c>
      <c r="E18" s="141">
        <f t="shared" ref="E18:S18" si="2">SUM(E16:E17)</f>
        <v>0</v>
      </c>
      <c r="F18" s="141">
        <f t="shared" si="2"/>
        <v>0</v>
      </c>
      <c r="G18" s="141">
        <f t="shared" si="2"/>
        <v>0</v>
      </c>
      <c r="H18" s="141">
        <f t="shared" si="2"/>
        <v>25000000</v>
      </c>
      <c r="I18" s="141">
        <f t="shared" si="2"/>
        <v>1103278.0800000001</v>
      </c>
      <c r="J18" s="141">
        <f t="shared" si="2"/>
        <v>1103278.0800000001</v>
      </c>
      <c r="K18" s="141">
        <f t="shared" si="2"/>
        <v>0</v>
      </c>
      <c r="L18" s="141">
        <f t="shared" si="2"/>
        <v>775515.07000000007</v>
      </c>
      <c r="M18" s="141">
        <f t="shared" si="2"/>
        <v>0</v>
      </c>
      <c r="N18" s="141">
        <f t="shared" si="2"/>
        <v>775515.07000000007</v>
      </c>
      <c r="O18" s="141">
        <f t="shared" si="2"/>
        <v>0</v>
      </c>
      <c r="P18" s="141">
        <f t="shared" si="2"/>
        <v>25327763.009999998</v>
      </c>
      <c r="Q18" s="141">
        <f t="shared" si="2"/>
        <v>25000000</v>
      </c>
      <c r="R18" s="141">
        <f t="shared" si="2"/>
        <v>327763.00999999995</v>
      </c>
      <c r="S18" s="141">
        <f t="shared" si="2"/>
        <v>0</v>
      </c>
    </row>
    <row r="19" spans="1:19" x14ac:dyDescent="0.25">
      <c r="A19" s="255" t="s">
        <v>37</v>
      </c>
      <c r="B19" s="256"/>
      <c r="C19" s="25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s="14" customFormat="1" ht="14.25" x14ac:dyDescent="0.2">
      <c r="A20" s="221" t="s">
        <v>60</v>
      </c>
      <c r="B20" s="222"/>
      <c r="C20" s="223"/>
      <c r="D20" s="19">
        <f t="shared" ref="D20:S20" si="3">SUM(D13,D18)</f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  <c r="H20" s="19">
        <f t="shared" si="3"/>
        <v>35000000</v>
      </c>
      <c r="I20" s="19">
        <f t="shared" si="3"/>
        <v>1163341.0900000001</v>
      </c>
      <c r="J20" s="19">
        <f t="shared" si="3"/>
        <v>1163341.0900000001</v>
      </c>
      <c r="K20" s="19">
        <f t="shared" si="3"/>
        <v>0</v>
      </c>
      <c r="L20" s="19">
        <f t="shared" si="3"/>
        <v>775515.07000000007</v>
      </c>
      <c r="M20" s="19">
        <f t="shared" si="3"/>
        <v>0</v>
      </c>
      <c r="N20" s="19">
        <f t="shared" si="3"/>
        <v>775515.07000000007</v>
      </c>
      <c r="O20" s="19">
        <f t="shared" si="3"/>
        <v>0</v>
      </c>
      <c r="P20" s="19">
        <f>SUM(P13,P18)</f>
        <v>35387826.019999996</v>
      </c>
      <c r="Q20" s="19">
        <f t="shared" si="3"/>
        <v>35000000</v>
      </c>
      <c r="R20" s="19">
        <f t="shared" si="3"/>
        <v>387826.01999999996</v>
      </c>
      <c r="S20" s="19">
        <f t="shared" si="3"/>
        <v>0</v>
      </c>
    </row>
    <row r="21" spans="1:19" s="14" customFormat="1" ht="14.25" x14ac:dyDescent="0.2">
      <c r="A21" s="258" t="s">
        <v>61</v>
      </c>
      <c r="B21" s="259"/>
      <c r="C21" s="26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>
        <v>0</v>
      </c>
      <c r="Q21" s="19">
        <v>0</v>
      </c>
      <c r="R21" s="19"/>
      <c r="S21" s="19"/>
    </row>
    <row r="22" spans="1:19" x14ac:dyDescent="0.25">
      <c r="A22" s="1" t="s">
        <v>43</v>
      </c>
    </row>
    <row r="23" spans="1:19" x14ac:dyDescent="0.25">
      <c r="A23" s="1" t="s">
        <v>49</v>
      </c>
    </row>
    <row r="24" spans="1:19" x14ac:dyDescent="0.25">
      <c r="A24" s="1" t="s">
        <v>50</v>
      </c>
    </row>
    <row r="26" spans="1:19" ht="15.75" customHeight="1" x14ac:dyDescent="0.25">
      <c r="A26" s="248" t="s">
        <v>166</v>
      </c>
      <c r="B26" s="248"/>
      <c r="C26" s="248"/>
      <c r="D26" s="4"/>
      <c r="E26" s="4"/>
      <c r="F26" s="4"/>
      <c r="G26" s="4"/>
      <c r="H26" s="4"/>
      <c r="I26" s="4" t="s">
        <v>168</v>
      </c>
    </row>
    <row r="27" spans="1:19" ht="15.75" x14ac:dyDescent="0.25">
      <c r="A27" s="106"/>
      <c r="B27" s="107"/>
      <c r="C27" s="4"/>
      <c r="D27" s="4"/>
      <c r="E27" s="4"/>
      <c r="F27" s="4"/>
      <c r="G27" s="4"/>
      <c r="H27" s="4"/>
      <c r="I27" s="4"/>
    </row>
    <row r="28" spans="1:19" ht="15.75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9" ht="15.75" x14ac:dyDescent="0.25">
      <c r="A29" s="95" t="s">
        <v>99</v>
      </c>
      <c r="B29" s="4"/>
      <c r="C29" s="4"/>
      <c r="D29" s="4"/>
      <c r="E29" s="4"/>
      <c r="F29" s="4"/>
      <c r="G29" s="4"/>
      <c r="H29" s="4"/>
      <c r="I29" s="95" t="s">
        <v>129</v>
      </c>
    </row>
    <row r="30" spans="1:19" ht="15.75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19" ht="15.75" hidden="1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9" ht="15.75" hidden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hidden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95" t="s">
        <v>130</v>
      </c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95" t="s">
        <v>128</v>
      </c>
      <c r="B36" s="4"/>
      <c r="C36" s="4"/>
      <c r="D36" s="4"/>
      <c r="E36" s="4"/>
      <c r="F36" s="4"/>
      <c r="G36" s="4"/>
      <c r="H36" s="4"/>
      <c r="I36" s="4"/>
    </row>
  </sheetData>
  <mergeCells count="28">
    <mergeCell ref="A26:C26"/>
    <mergeCell ref="A13:C13"/>
    <mergeCell ref="D2:S2"/>
    <mergeCell ref="P4:S4"/>
    <mergeCell ref="A8:S8"/>
    <mergeCell ref="A4:A6"/>
    <mergeCell ref="I5:I6"/>
    <mergeCell ref="B4:B6"/>
    <mergeCell ref="L4:O4"/>
    <mergeCell ref="H4:H6"/>
    <mergeCell ref="J5:K5"/>
    <mergeCell ref="A14:C14"/>
    <mergeCell ref="A21:C21"/>
    <mergeCell ref="A20:C20"/>
    <mergeCell ref="A15:S15"/>
    <mergeCell ref="A19:C19"/>
    <mergeCell ref="A18:C18"/>
    <mergeCell ref="R1:S1"/>
    <mergeCell ref="C4:C6"/>
    <mergeCell ref="D4:G4"/>
    <mergeCell ref="E5:G5"/>
    <mergeCell ref="D5:D6"/>
    <mergeCell ref="Q5:S5"/>
    <mergeCell ref="P5:P6"/>
    <mergeCell ref="L5:L6"/>
    <mergeCell ref="M5:O5"/>
    <mergeCell ref="I4:K4"/>
    <mergeCell ref="A16:A1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9"/>
  <sheetViews>
    <sheetView zoomScale="80" zoomScaleNormal="80" zoomScaleSheetLayoutView="75" workbookViewId="0">
      <pane xSplit="3" ySplit="6" topLeftCell="D32" activePane="bottomRight" state="frozen"/>
      <selection pane="topRight" activeCell="D1" sqref="D1"/>
      <selection pane="bottomLeft" activeCell="A8" sqref="A8"/>
      <selection pane="bottomRight" activeCell="H15" sqref="H15"/>
    </sheetView>
  </sheetViews>
  <sheetFormatPr defaultColWidth="8.85546875" defaultRowHeight="15" x14ac:dyDescent="0.25"/>
  <cols>
    <col min="1" max="1" width="25.85546875" style="1" customWidth="1"/>
    <col min="2" max="2" width="18.28515625" style="1" customWidth="1"/>
    <col min="3" max="3" width="19.42578125" style="1" customWidth="1"/>
    <col min="4" max="4" width="19.28515625" style="1" customWidth="1"/>
    <col min="5" max="5" width="14.5703125" style="1" customWidth="1"/>
    <col min="6" max="7" width="8.85546875" style="1"/>
    <col min="8" max="8" width="16.7109375" style="1" customWidth="1"/>
    <col min="9" max="9" width="11.140625" style="1" customWidth="1"/>
    <col min="10" max="10" width="11" style="1" customWidth="1"/>
    <col min="11" max="11" width="12.5703125" style="1" customWidth="1"/>
    <col min="12" max="12" width="14.5703125" style="1" customWidth="1"/>
    <col min="13" max="13" width="15" style="1" customWidth="1"/>
    <col min="14" max="14" width="11.42578125" style="1" customWidth="1"/>
    <col min="15" max="15" width="13.5703125" style="1" customWidth="1"/>
    <col min="16" max="16" width="14.7109375" style="1" customWidth="1"/>
    <col min="17" max="17" width="14.85546875" style="1" customWidth="1"/>
    <col min="18" max="19" width="8.85546875" style="1"/>
    <col min="20" max="21" width="15.5703125" style="1" customWidth="1"/>
    <col min="22" max="22" width="11.5703125" style="1" customWidth="1"/>
    <col min="23" max="24" width="8.85546875" style="1"/>
    <col min="25" max="25" width="12.42578125" style="1" bestFit="1" customWidth="1"/>
    <col min="26" max="16384" width="8.85546875" style="1"/>
  </cols>
  <sheetData>
    <row r="1" spans="1:23" x14ac:dyDescent="0.25">
      <c r="V1" s="236" t="s">
        <v>69</v>
      </c>
      <c r="W1" s="236"/>
    </row>
    <row r="2" spans="1:23" ht="47.45" customHeight="1" x14ac:dyDescent="0.25">
      <c r="D2" s="237" t="s">
        <v>178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</row>
    <row r="4" spans="1:23" ht="48" customHeight="1" x14ac:dyDescent="0.25">
      <c r="A4" s="231" t="s">
        <v>23</v>
      </c>
      <c r="B4" s="231" t="s">
        <v>51</v>
      </c>
      <c r="C4" s="231" t="s">
        <v>52</v>
      </c>
      <c r="D4" s="231" t="s">
        <v>64</v>
      </c>
      <c r="E4" s="231"/>
      <c r="F4" s="231"/>
      <c r="G4" s="231"/>
      <c r="H4" s="270" t="s">
        <v>65</v>
      </c>
      <c r="I4" s="238" t="s">
        <v>57</v>
      </c>
      <c r="J4" s="239"/>
      <c r="K4" s="240"/>
      <c r="L4" s="231" t="s">
        <v>67</v>
      </c>
      <c r="M4" s="231"/>
      <c r="N4" s="231"/>
      <c r="O4" s="231"/>
      <c r="P4" s="231" t="s">
        <v>66</v>
      </c>
      <c r="Q4" s="231"/>
      <c r="R4" s="231"/>
      <c r="S4" s="231"/>
      <c r="T4" s="238" t="s">
        <v>68</v>
      </c>
      <c r="U4" s="239"/>
      <c r="V4" s="239"/>
      <c r="W4" s="240"/>
    </row>
    <row r="5" spans="1:23" x14ac:dyDescent="0.25">
      <c r="A5" s="231"/>
      <c r="B5" s="231"/>
      <c r="C5" s="231"/>
      <c r="D5" s="230" t="s">
        <v>27</v>
      </c>
      <c r="E5" s="231" t="s">
        <v>5</v>
      </c>
      <c r="F5" s="231"/>
      <c r="G5" s="231"/>
      <c r="H5" s="271"/>
      <c r="I5" s="244" t="s">
        <v>27</v>
      </c>
      <c r="J5" s="224" t="s">
        <v>5</v>
      </c>
      <c r="K5" s="226"/>
      <c r="L5" s="230" t="s">
        <v>27</v>
      </c>
      <c r="M5" s="231" t="s">
        <v>5</v>
      </c>
      <c r="N5" s="231"/>
      <c r="O5" s="231"/>
      <c r="P5" s="230" t="s">
        <v>27</v>
      </c>
      <c r="Q5" s="231" t="s">
        <v>5</v>
      </c>
      <c r="R5" s="231"/>
      <c r="S5" s="231"/>
      <c r="T5" s="230" t="s">
        <v>27</v>
      </c>
      <c r="U5" s="231" t="s">
        <v>5</v>
      </c>
      <c r="V5" s="231"/>
      <c r="W5" s="231"/>
    </row>
    <row r="6" spans="1:23" ht="60" customHeight="1" x14ac:dyDescent="0.25">
      <c r="A6" s="231"/>
      <c r="B6" s="231"/>
      <c r="C6" s="231"/>
      <c r="D6" s="230"/>
      <c r="E6" s="9" t="s">
        <v>29</v>
      </c>
      <c r="F6" s="9" t="s">
        <v>30</v>
      </c>
      <c r="G6" s="9" t="s">
        <v>54</v>
      </c>
      <c r="H6" s="272"/>
      <c r="I6" s="245"/>
      <c r="J6" s="9" t="s">
        <v>30</v>
      </c>
      <c r="K6" s="9" t="s">
        <v>54</v>
      </c>
      <c r="L6" s="230"/>
      <c r="M6" s="9" t="s">
        <v>29</v>
      </c>
      <c r="N6" s="9" t="s">
        <v>30</v>
      </c>
      <c r="O6" s="9" t="s">
        <v>54</v>
      </c>
      <c r="P6" s="230"/>
      <c r="Q6" s="9" t="s">
        <v>29</v>
      </c>
      <c r="R6" s="9" t="s">
        <v>30</v>
      </c>
      <c r="S6" s="9" t="s">
        <v>54</v>
      </c>
      <c r="T6" s="230"/>
      <c r="U6" s="9" t="s">
        <v>29</v>
      </c>
      <c r="V6" s="9" t="s">
        <v>30</v>
      </c>
      <c r="W6" s="9" t="s">
        <v>54</v>
      </c>
    </row>
    <row r="7" spans="1:23" s="1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x14ac:dyDescent="0.25">
      <c r="A8" s="5"/>
      <c r="B8" s="275" t="s">
        <v>62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</row>
    <row r="9" spans="1:23" hidden="1" x14ac:dyDescent="0.25">
      <c r="A9" s="5"/>
      <c r="B9" s="5"/>
      <c r="C9" s="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idden="1" x14ac:dyDescent="0.25">
      <c r="A10" s="5"/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4.25" x14ac:dyDescent="0.2">
      <c r="A11" s="276" t="s">
        <v>27</v>
      </c>
      <c r="B11" s="276"/>
      <c r="C11" s="27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274" t="s">
        <v>36</v>
      </c>
      <c r="B12" s="274"/>
      <c r="C12" s="27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thickBot="1" x14ac:dyDescent="0.3">
      <c r="A13" s="273" t="s">
        <v>63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</row>
    <row r="14" spans="1:23" ht="83.25" customHeight="1" thickBot="1" x14ac:dyDescent="0.3">
      <c r="A14" s="277" t="s">
        <v>136</v>
      </c>
      <c r="B14" s="207" t="s">
        <v>156</v>
      </c>
      <c r="C14" s="179" t="s">
        <v>155</v>
      </c>
      <c r="D14" s="180">
        <f>SUM(E14,F14,G14)</f>
        <v>35000000</v>
      </c>
      <c r="E14" s="181">
        <v>35000000</v>
      </c>
      <c r="F14" s="181"/>
      <c r="G14" s="181"/>
      <c r="H14" s="182"/>
      <c r="I14" s="180">
        <f>SUM(J14,K14)</f>
        <v>17356.150000000001</v>
      </c>
      <c r="J14" s="208">
        <v>17356.150000000001</v>
      </c>
      <c r="K14" s="181"/>
      <c r="L14" s="180">
        <f>SUM(M14,N14,O14)</f>
        <v>0</v>
      </c>
      <c r="M14" s="182"/>
      <c r="N14" s="182"/>
      <c r="O14" s="181"/>
      <c r="P14" s="180">
        <f>SUM(Q14,R14,S14)</f>
        <v>0</v>
      </c>
      <c r="Q14" s="181"/>
      <c r="R14" s="181"/>
      <c r="S14" s="181"/>
      <c r="T14" s="180">
        <f>SUM(U14,V14,W14)</f>
        <v>35017356.149999999</v>
      </c>
      <c r="U14" s="180">
        <f>(D14+H14)-M14</f>
        <v>35000000</v>
      </c>
      <c r="V14" s="180">
        <f>F14+J14-N14</f>
        <v>17356.150000000001</v>
      </c>
      <c r="W14" s="185"/>
    </row>
    <row r="15" spans="1:23" ht="56.25" customHeight="1" thickBot="1" x14ac:dyDescent="0.3">
      <c r="A15" s="278"/>
      <c r="B15" s="161" t="s">
        <v>174</v>
      </c>
      <c r="C15" s="168" t="s">
        <v>173</v>
      </c>
      <c r="D15" s="151">
        <f>SUM(E15,F15,G15)</f>
        <v>0</v>
      </c>
      <c r="E15" s="152"/>
      <c r="F15" s="152"/>
      <c r="G15" s="152"/>
      <c r="H15" s="154">
        <v>30000000</v>
      </c>
      <c r="I15" s="151">
        <f>SUM(J15,K15)</f>
        <v>2876.71</v>
      </c>
      <c r="J15" s="172">
        <v>2876.71</v>
      </c>
      <c r="K15" s="152"/>
      <c r="L15" s="151">
        <f>SUM(M15,N15,O15)</f>
        <v>0</v>
      </c>
      <c r="M15" s="154"/>
      <c r="N15" s="154"/>
      <c r="O15" s="154"/>
      <c r="P15" s="151">
        <f>SUM(Q15,R15,S15)</f>
        <v>0</v>
      </c>
      <c r="Q15" s="152"/>
      <c r="R15" s="152"/>
      <c r="S15" s="152"/>
      <c r="T15" s="151">
        <f>SUM(U15,V15,W15)</f>
        <v>30002876.710000001</v>
      </c>
      <c r="U15" s="151">
        <f>(D15+H15)-M15</f>
        <v>30000000</v>
      </c>
      <c r="V15" s="151">
        <f>F15+J15-N15</f>
        <v>2876.71</v>
      </c>
      <c r="W15" s="156"/>
    </row>
    <row r="16" spans="1:23" ht="15" customHeight="1" x14ac:dyDescent="0.25">
      <c r="A16" s="205"/>
      <c r="B16" s="206"/>
      <c r="C16" s="206"/>
      <c r="D16" s="135">
        <f>SUM(E16,F16,G16)</f>
        <v>0</v>
      </c>
      <c r="E16" s="136"/>
      <c r="F16" s="136"/>
      <c r="G16" s="136"/>
      <c r="H16" s="136"/>
      <c r="I16" s="135">
        <f>SUM(J16,K16)</f>
        <v>0</v>
      </c>
      <c r="J16" s="136"/>
      <c r="K16" s="136"/>
      <c r="L16" s="135">
        <f>SUM(M16,N16,O16)</f>
        <v>0</v>
      </c>
      <c r="M16" s="136"/>
      <c r="N16" s="136"/>
      <c r="O16" s="136"/>
      <c r="P16" s="135">
        <f>SUM(Q16,R16,S16)</f>
        <v>0</v>
      </c>
      <c r="Q16" s="136"/>
      <c r="R16" s="136"/>
      <c r="S16" s="136"/>
      <c r="T16" s="135">
        <f>SUM(U16,V16,W16)</f>
        <v>0</v>
      </c>
      <c r="U16" s="135">
        <f>E16+H16-M16-Q16</f>
        <v>0</v>
      </c>
      <c r="V16" s="135">
        <f>F16+J16-N16</f>
        <v>0</v>
      </c>
      <c r="W16" s="135"/>
    </row>
    <row r="17" spans="1:23" s="14" customFormat="1" ht="14.25" x14ac:dyDescent="0.2">
      <c r="A17" s="276" t="s">
        <v>27</v>
      </c>
      <c r="B17" s="276"/>
      <c r="C17" s="276"/>
      <c r="D17" s="26">
        <f t="shared" ref="D17:W17" si="0">SUM(D14:D16)</f>
        <v>35000000</v>
      </c>
      <c r="E17" s="26">
        <f t="shared" si="0"/>
        <v>35000000</v>
      </c>
      <c r="F17" s="26">
        <f t="shared" si="0"/>
        <v>0</v>
      </c>
      <c r="G17" s="26">
        <f t="shared" si="0"/>
        <v>0</v>
      </c>
      <c r="H17" s="26">
        <f t="shared" si="0"/>
        <v>30000000</v>
      </c>
      <c r="I17" s="26">
        <f t="shared" si="0"/>
        <v>20232.86</v>
      </c>
      <c r="J17" s="26">
        <f t="shared" si="0"/>
        <v>20232.86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 t="shared" si="0"/>
        <v>0</v>
      </c>
      <c r="O17" s="26">
        <f t="shared" si="0"/>
        <v>0</v>
      </c>
      <c r="P17" s="26">
        <f t="shared" si="0"/>
        <v>0</v>
      </c>
      <c r="Q17" s="26">
        <f t="shared" si="0"/>
        <v>0</v>
      </c>
      <c r="R17" s="26">
        <f t="shared" si="0"/>
        <v>0</v>
      </c>
      <c r="S17" s="26">
        <f t="shared" si="0"/>
        <v>0</v>
      </c>
      <c r="T17" s="26">
        <f t="shared" si="0"/>
        <v>65020232.859999999</v>
      </c>
      <c r="U17" s="26">
        <f t="shared" si="0"/>
        <v>65000000</v>
      </c>
      <c r="V17" s="26">
        <f t="shared" si="0"/>
        <v>20232.86</v>
      </c>
      <c r="W17" s="26">
        <f t="shared" si="0"/>
        <v>0</v>
      </c>
    </row>
    <row r="18" spans="1:23" x14ac:dyDescent="0.25">
      <c r="A18" s="274" t="s">
        <v>37</v>
      </c>
      <c r="B18" s="274"/>
      <c r="C18" s="27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9.25" customHeight="1" thickBot="1" x14ac:dyDescent="0.3">
      <c r="A19" s="280" t="s">
        <v>70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2"/>
    </row>
    <row r="20" spans="1:23" ht="49.5" customHeight="1" x14ac:dyDescent="0.25">
      <c r="A20" s="277" t="s">
        <v>131</v>
      </c>
      <c r="B20" s="203" t="s">
        <v>125</v>
      </c>
      <c r="C20" s="204" t="s">
        <v>126</v>
      </c>
      <c r="D20" s="112">
        <f>E20+F20+G20</f>
        <v>6375000</v>
      </c>
      <c r="E20" s="113">
        <v>6375000</v>
      </c>
      <c r="F20" s="113"/>
      <c r="G20" s="113"/>
      <c r="H20" s="117"/>
      <c r="I20" s="112">
        <f t="shared" ref="I20:I21" si="1">SUM(J20,K20)</f>
        <v>0</v>
      </c>
      <c r="J20" s="144"/>
      <c r="K20" s="144"/>
      <c r="L20" s="112">
        <f t="shared" ref="L20:L21" si="2">SUM(M20,N20,O20)</f>
        <v>0</v>
      </c>
      <c r="M20" s="144"/>
      <c r="N20" s="144"/>
      <c r="O20" s="144"/>
      <c r="P20" s="112">
        <f t="shared" ref="P20:P21" si="3">SUM(Q20,R20,S20)</f>
        <v>0</v>
      </c>
      <c r="Q20" s="117"/>
      <c r="R20" s="113"/>
      <c r="S20" s="113"/>
      <c r="T20" s="112">
        <f t="shared" ref="T20:T21" si="4">SUM(U20,V20,W20)</f>
        <v>6375000</v>
      </c>
      <c r="U20" s="112">
        <f t="shared" ref="U20:U21" si="5">(D20+H20)-M20-Q20</f>
        <v>6375000</v>
      </c>
      <c r="V20" s="112">
        <f t="shared" ref="V20:V21" si="6">F20+J20-N20</f>
        <v>0</v>
      </c>
      <c r="W20" s="114"/>
    </row>
    <row r="21" spans="1:23" ht="36.75" customHeight="1" thickBot="1" x14ac:dyDescent="0.3">
      <c r="A21" s="278"/>
      <c r="B21" s="161" t="s">
        <v>160</v>
      </c>
      <c r="C21" s="150" t="s">
        <v>161</v>
      </c>
      <c r="D21" s="157">
        <f>E21</f>
        <v>14000000</v>
      </c>
      <c r="E21" s="152">
        <v>14000000</v>
      </c>
      <c r="F21" s="152"/>
      <c r="G21" s="152"/>
      <c r="H21" s="154"/>
      <c r="I21" s="157">
        <f t="shared" si="1"/>
        <v>0</v>
      </c>
      <c r="J21" s="154"/>
      <c r="K21" s="154"/>
      <c r="L21" s="157">
        <f t="shared" si="2"/>
        <v>0</v>
      </c>
      <c r="M21" s="154"/>
      <c r="N21" s="154"/>
      <c r="O21" s="154"/>
      <c r="P21" s="157">
        <f t="shared" si="3"/>
        <v>0</v>
      </c>
      <c r="Q21" s="153"/>
      <c r="R21" s="152"/>
      <c r="S21" s="152"/>
      <c r="T21" s="157">
        <f t="shared" si="4"/>
        <v>14000000</v>
      </c>
      <c r="U21" s="157">
        <f t="shared" si="5"/>
        <v>14000000</v>
      </c>
      <c r="V21" s="157">
        <f t="shared" si="6"/>
        <v>0</v>
      </c>
      <c r="W21" s="156"/>
    </row>
    <row r="22" spans="1:23" s="14" customFormat="1" ht="14.25" x14ac:dyDescent="0.2">
      <c r="A22" s="279" t="s">
        <v>27</v>
      </c>
      <c r="B22" s="279"/>
      <c r="C22" s="279"/>
      <c r="D22" s="129">
        <f>SUM(D20:D21)</f>
        <v>20375000</v>
      </c>
      <c r="E22" s="129">
        <f>SUM(E20:E21)</f>
        <v>20375000</v>
      </c>
      <c r="F22" s="129">
        <f>SUM(F20:F20)</f>
        <v>0</v>
      </c>
      <c r="G22" s="129">
        <f>SUM(G20:G20)</f>
        <v>0</v>
      </c>
      <c r="H22" s="129">
        <f>SUM(H20:H21)</f>
        <v>0</v>
      </c>
      <c r="I22" s="129">
        <f>SUM(I20:I20)</f>
        <v>0</v>
      </c>
      <c r="J22" s="129">
        <f>SUM(J20:J21)</f>
        <v>0</v>
      </c>
      <c r="K22" s="129">
        <f>SUM(K20:K20)</f>
        <v>0</v>
      </c>
      <c r="L22" s="129">
        <f>SUM(L20:L20)</f>
        <v>0</v>
      </c>
      <c r="M22" s="129">
        <f>SUM(M20:M20)</f>
        <v>0</v>
      </c>
      <c r="N22" s="129">
        <f>SUM(N20:N21)</f>
        <v>0</v>
      </c>
      <c r="O22" s="129">
        <f>SUM(O20:O20)</f>
        <v>0</v>
      </c>
      <c r="P22" s="129">
        <f>SUM(P20:P20)</f>
        <v>0</v>
      </c>
      <c r="Q22" s="129">
        <f>SUM(Q20:Q20)</f>
        <v>0</v>
      </c>
      <c r="R22" s="129">
        <f>SUM(R20:R20)</f>
        <v>0</v>
      </c>
      <c r="S22" s="129">
        <f>SUM(S20:S20)</f>
        <v>0</v>
      </c>
      <c r="T22" s="129">
        <f>SUM(T20:T21)</f>
        <v>20375000</v>
      </c>
      <c r="U22" s="129">
        <f>SUM(U20:U21)</f>
        <v>20375000</v>
      </c>
      <c r="V22" s="129">
        <f>SUM(V20:V20)</f>
        <v>0</v>
      </c>
      <c r="W22" s="129">
        <f>SUM(W20:W20)</f>
        <v>0</v>
      </c>
    </row>
    <row r="23" spans="1:23" ht="13.5" customHeight="1" x14ac:dyDescent="0.25">
      <c r="A23" s="274" t="s">
        <v>38</v>
      </c>
      <c r="B23" s="274"/>
      <c r="C23" s="27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75" customHeight="1" x14ac:dyDescent="0.25">
      <c r="A24" s="261" t="s">
        <v>71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3"/>
    </row>
    <row r="25" spans="1:23" ht="24.75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61.5" customHeight="1" thickBot="1" x14ac:dyDescent="0.3">
      <c r="A26" s="201" t="s">
        <v>131</v>
      </c>
      <c r="B26" s="199" t="s">
        <v>147</v>
      </c>
      <c r="C26" s="202" t="s">
        <v>163</v>
      </c>
      <c r="D26" s="180">
        <f>E26</f>
        <v>1600000</v>
      </c>
      <c r="E26" s="181">
        <v>1600000</v>
      </c>
      <c r="F26" s="130"/>
      <c r="G26" s="130"/>
      <c r="H26" s="182"/>
      <c r="I26" s="180">
        <f t="shared" ref="I26" si="7">SUM(J26,K26)</f>
        <v>0</v>
      </c>
      <c r="J26" s="169"/>
      <c r="K26" s="169"/>
      <c r="L26" s="180">
        <f t="shared" ref="L26" si="8">SUM(M26,N26,O26)</f>
        <v>0</v>
      </c>
      <c r="M26" s="167"/>
      <c r="N26" s="169"/>
      <c r="O26" s="169"/>
      <c r="P26" s="180">
        <f t="shared" ref="P26:P32" si="9">SUM(Q26,R26,S26)</f>
        <v>0</v>
      </c>
      <c r="Q26" s="169"/>
      <c r="R26" s="130"/>
      <c r="S26" s="130"/>
      <c r="T26" s="184">
        <f t="shared" ref="T26:T27" si="10">SUM(U26,V26,W26)</f>
        <v>1600000</v>
      </c>
      <c r="U26" s="184">
        <f t="shared" ref="U26:U34" si="11">(D26+H26)-M26-Q26</f>
        <v>1600000</v>
      </c>
      <c r="V26" s="180">
        <f t="shared" ref="V26:V34" si="12">F26+J26-N26</f>
        <v>0</v>
      </c>
      <c r="W26" s="185"/>
    </row>
    <row r="27" spans="1:23" ht="69.75" customHeight="1" thickBot="1" x14ac:dyDescent="0.3">
      <c r="A27" s="177" t="s">
        <v>134</v>
      </c>
      <c r="B27" s="178" t="s">
        <v>150</v>
      </c>
      <c r="C27" s="179" t="s">
        <v>151</v>
      </c>
      <c r="D27" s="180">
        <f t="shared" ref="D27" si="13">E27</f>
        <v>827000</v>
      </c>
      <c r="E27" s="181">
        <v>827000</v>
      </c>
      <c r="F27" s="181"/>
      <c r="G27" s="182"/>
      <c r="H27" s="182"/>
      <c r="I27" s="180">
        <f t="shared" ref="I27" si="14">SUM(J27,K27)</f>
        <v>0</v>
      </c>
      <c r="J27" s="182"/>
      <c r="K27" s="183"/>
      <c r="L27" s="180">
        <f t="shared" ref="L27" si="15">SUM(M27,N27,O27)</f>
        <v>0</v>
      </c>
      <c r="M27" s="182"/>
      <c r="N27" s="182"/>
      <c r="O27" s="183"/>
      <c r="P27" s="180">
        <f t="shared" ref="P27" si="16">SUM(Q27,R27,S27)</f>
        <v>0</v>
      </c>
      <c r="Q27" s="182"/>
      <c r="R27" s="181"/>
      <c r="S27" s="181"/>
      <c r="T27" s="184">
        <f t="shared" si="10"/>
        <v>827000</v>
      </c>
      <c r="U27" s="184">
        <f t="shared" si="11"/>
        <v>827000</v>
      </c>
      <c r="V27" s="180">
        <f t="shared" si="12"/>
        <v>0</v>
      </c>
      <c r="W27" s="185"/>
    </row>
    <row r="28" spans="1:23" ht="55.5" customHeight="1" thickBot="1" x14ac:dyDescent="0.3">
      <c r="A28" s="200" t="s">
        <v>133</v>
      </c>
      <c r="B28" s="175" t="s">
        <v>142</v>
      </c>
      <c r="C28" s="147" t="s">
        <v>143</v>
      </c>
      <c r="D28" s="112">
        <f t="shared" ref="D28:D29" si="17">E28</f>
        <v>1150000</v>
      </c>
      <c r="E28" s="15">
        <v>1150000</v>
      </c>
      <c r="F28" s="15"/>
      <c r="G28" s="142"/>
      <c r="H28" s="142"/>
      <c r="I28" s="25">
        <f t="shared" ref="I28" si="18">SUM(J28,K28)</f>
        <v>0</v>
      </c>
      <c r="J28" s="142"/>
      <c r="K28" s="115"/>
      <c r="L28" s="25">
        <f t="shared" ref="L28:L34" si="19">SUM(M28,N28,O28)</f>
        <v>0</v>
      </c>
      <c r="M28" s="142"/>
      <c r="N28" s="142"/>
      <c r="O28" s="115"/>
      <c r="P28" s="25">
        <f t="shared" si="9"/>
        <v>0</v>
      </c>
      <c r="Q28" s="142"/>
      <c r="R28" s="15"/>
      <c r="S28" s="15"/>
      <c r="T28" s="116">
        <f>SUM(U28,V28,W28)</f>
        <v>1150000</v>
      </c>
      <c r="U28" s="116">
        <f t="shared" si="11"/>
        <v>1150000</v>
      </c>
      <c r="V28" s="25">
        <f>F28+J28-N28</f>
        <v>0</v>
      </c>
      <c r="W28" s="118"/>
    </row>
    <row r="29" spans="1:23" ht="55.5" customHeight="1" thickBot="1" x14ac:dyDescent="0.3">
      <c r="A29" s="176" t="s">
        <v>137</v>
      </c>
      <c r="B29" s="174" t="s">
        <v>154</v>
      </c>
      <c r="C29" s="173" t="s">
        <v>144</v>
      </c>
      <c r="D29" s="124">
        <f t="shared" si="17"/>
        <v>105000</v>
      </c>
      <c r="E29" s="125">
        <v>105000</v>
      </c>
      <c r="F29" s="125"/>
      <c r="G29" s="146"/>
      <c r="H29" s="146"/>
      <c r="I29" s="148">
        <f t="shared" ref="I29:I34" si="20">SUM(J29:K29)</f>
        <v>0</v>
      </c>
      <c r="J29" s="146"/>
      <c r="K29" s="126"/>
      <c r="L29" s="148">
        <f t="shared" si="19"/>
        <v>0</v>
      </c>
      <c r="M29" s="146"/>
      <c r="N29" s="146"/>
      <c r="O29" s="126"/>
      <c r="P29" s="148">
        <f t="shared" si="9"/>
        <v>0</v>
      </c>
      <c r="Q29" s="146"/>
      <c r="R29" s="125"/>
      <c r="S29" s="125"/>
      <c r="T29" s="149">
        <f t="shared" ref="T29:T34" si="21">SUM(U29,V29,W29)</f>
        <v>105000</v>
      </c>
      <c r="U29" s="149">
        <f t="shared" si="11"/>
        <v>105000</v>
      </c>
      <c r="V29" s="148">
        <f t="shared" si="12"/>
        <v>0</v>
      </c>
      <c r="W29" s="127"/>
    </row>
    <row r="30" spans="1:23" ht="46.5" customHeight="1" x14ac:dyDescent="0.25">
      <c r="A30" s="267" t="s">
        <v>132</v>
      </c>
      <c r="B30" s="196" t="s">
        <v>157</v>
      </c>
      <c r="C30" s="164" t="s">
        <v>162</v>
      </c>
      <c r="D30" s="112">
        <f t="shared" ref="D30:D32" si="22">E30</f>
        <v>1060000</v>
      </c>
      <c r="E30" s="113">
        <v>1060000</v>
      </c>
      <c r="F30" s="113"/>
      <c r="G30" s="144"/>
      <c r="H30" s="144"/>
      <c r="I30" s="187">
        <f t="shared" si="20"/>
        <v>0</v>
      </c>
      <c r="J30" s="144"/>
      <c r="K30" s="113"/>
      <c r="L30" s="162">
        <f t="shared" si="19"/>
        <v>0</v>
      </c>
      <c r="M30" s="144"/>
      <c r="N30" s="144"/>
      <c r="O30" s="117"/>
      <c r="P30" s="162">
        <f t="shared" si="9"/>
        <v>0</v>
      </c>
      <c r="Q30" s="144"/>
      <c r="R30" s="113"/>
      <c r="S30" s="113"/>
      <c r="T30" s="163">
        <f t="shared" si="21"/>
        <v>1060000</v>
      </c>
      <c r="U30" s="163">
        <f t="shared" ref="U30:U32" si="23">(D30+H30)-M30-Q30</f>
        <v>1060000</v>
      </c>
      <c r="V30" s="162">
        <f t="shared" si="12"/>
        <v>0</v>
      </c>
      <c r="W30" s="114"/>
    </row>
    <row r="31" spans="1:23" ht="46.5" customHeight="1" x14ac:dyDescent="0.25">
      <c r="A31" s="268"/>
      <c r="B31" s="197" t="s">
        <v>148</v>
      </c>
      <c r="C31" s="145" t="s">
        <v>149</v>
      </c>
      <c r="D31" s="25">
        <f t="shared" si="22"/>
        <v>9668700</v>
      </c>
      <c r="E31" s="136">
        <v>9668700</v>
      </c>
      <c r="F31" s="136"/>
      <c r="G31" s="143"/>
      <c r="H31" s="143"/>
      <c r="I31" s="171">
        <f t="shared" si="20"/>
        <v>0</v>
      </c>
      <c r="J31" s="143"/>
      <c r="K31" s="136"/>
      <c r="L31" s="96">
        <f t="shared" si="19"/>
        <v>0</v>
      </c>
      <c r="M31" s="143"/>
      <c r="N31" s="143"/>
      <c r="O31" s="137"/>
      <c r="P31" s="96">
        <f t="shared" si="9"/>
        <v>0</v>
      </c>
      <c r="Q31" s="143"/>
      <c r="R31" s="136"/>
      <c r="S31" s="136"/>
      <c r="T31" s="116">
        <f t="shared" si="21"/>
        <v>9668700</v>
      </c>
      <c r="U31" s="116">
        <f t="shared" si="23"/>
        <v>9668700</v>
      </c>
      <c r="V31" s="96">
        <f t="shared" si="12"/>
        <v>0</v>
      </c>
      <c r="W31" s="138"/>
    </row>
    <row r="32" spans="1:23" ht="46.5" customHeight="1" thickBot="1" x14ac:dyDescent="0.3">
      <c r="A32" s="269"/>
      <c r="B32" s="198" t="s">
        <v>152</v>
      </c>
      <c r="C32" s="168" t="s">
        <v>153</v>
      </c>
      <c r="D32" s="157">
        <f t="shared" si="22"/>
        <v>11970000</v>
      </c>
      <c r="E32" s="152">
        <v>11970000</v>
      </c>
      <c r="F32" s="152"/>
      <c r="G32" s="154"/>
      <c r="H32" s="154"/>
      <c r="I32" s="188">
        <f t="shared" si="20"/>
        <v>0</v>
      </c>
      <c r="J32" s="154"/>
      <c r="K32" s="152"/>
      <c r="L32" s="189">
        <f t="shared" si="19"/>
        <v>0</v>
      </c>
      <c r="M32" s="154"/>
      <c r="N32" s="154"/>
      <c r="O32" s="153"/>
      <c r="P32" s="189">
        <f t="shared" si="9"/>
        <v>0</v>
      </c>
      <c r="Q32" s="154"/>
      <c r="R32" s="152"/>
      <c r="S32" s="152"/>
      <c r="T32" s="119">
        <f t="shared" si="21"/>
        <v>11970000</v>
      </c>
      <c r="U32" s="119">
        <f t="shared" si="23"/>
        <v>11970000</v>
      </c>
      <c r="V32" s="189">
        <f t="shared" si="12"/>
        <v>0</v>
      </c>
      <c r="W32" s="156"/>
    </row>
    <row r="33" spans="1:23" ht="67.5" customHeight="1" x14ac:dyDescent="0.25">
      <c r="A33" s="267" t="s">
        <v>135</v>
      </c>
      <c r="B33" s="196" t="s">
        <v>158</v>
      </c>
      <c r="C33" s="170" t="s">
        <v>159</v>
      </c>
      <c r="D33" s="162">
        <f t="shared" ref="D33" si="24">E33</f>
        <v>1200000</v>
      </c>
      <c r="E33" s="113">
        <v>1200000</v>
      </c>
      <c r="F33" s="113"/>
      <c r="G33" s="117"/>
      <c r="H33" s="144"/>
      <c r="I33" s="162">
        <f t="shared" ref="I33" si="25">SUM(J33:K33)</f>
        <v>0</v>
      </c>
      <c r="J33" s="144"/>
      <c r="K33" s="113"/>
      <c r="L33" s="162">
        <f t="shared" ref="L33" si="26">SUM(M33,N33,O33)</f>
        <v>0</v>
      </c>
      <c r="M33" s="144"/>
      <c r="N33" s="144"/>
      <c r="O33" s="117"/>
      <c r="P33" s="162"/>
      <c r="Q33" s="144"/>
      <c r="R33" s="113"/>
      <c r="S33" s="113"/>
      <c r="T33" s="163">
        <f t="shared" ref="T33" si="27">SUM(U33,V33,W33)</f>
        <v>1200000</v>
      </c>
      <c r="U33" s="163">
        <f t="shared" ref="U33" si="28">(D33+H33)-M33-Q33</f>
        <v>1200000</v>
      </c>
      <c r="V33" s="162">
        <f t="shared" ref="V33" si="29">F33+J33-N33</f>
        <v>0</v>
      </c>
      <c r="W33" s="114"/>
    </row>
    <row r="34" spans="1:23" ht="67.5" customHeight="1" thickBot="1" x14ac:dyDescent="0.3">
      <c r="A34" s="269"/>
      <c r="B34" s="198" t="s">
        <v>140</v>
      </c>
      <c r="C34" s="190" t="s">
        <v>141</v>
      </c>
      <c r="D34" s="189">
        <f t="shared" ref="D34:D35" si="30">E34</f>
        <v>1200000</v>
      </c>
      <c r="E34" s="152">
        <v>1200000</v>
      </c>
      <c r="F34" s="152"/>
      <c r="G34" s="153"/>
      <c r="H34" s="154"/>
      <c r="I34" s="189">
        <f t="shared" si="20"/>
        <v>0</v>
      </c>
      <c r="J34" s="154"/>
      <c r="K34" s="152"/>
      <c r="L34" s="189">
        <f t="shared" si="19"/>
        <v>0</v>
      </c>
      <c r="M34" s="154"/>
      <c r="N34" s="154"/>
      <c r="O34" s="153"/>
      <c r="P34" s="155"/>
      <c r="Q34" s="154"/>
      <c r="R34" s="152"/>
      <c r="S34" s="152"/>
      <c r="T34" s="119">
        <f t="shared" si="21"/>
        <v>1200000</v>
      </c>
      <c r="U34" s="119">
        <f t="shared" si="11"/>
        <v>1200000</v>
      </c>
      <c r="V34" s="189">
        <f t="shared" si="12"/>
        <v>0</v>
      </c>
      <c r="W34" s="156"/>
    </row>
    <row r="35" spans="1:23" ht="51" customHeight="1" thickBot="1" x14ac:dyDescent="0.3">
      <c r="A35" s="177" t="s">
        <v>138</v>
      </c>
      <c r="B35" s="199" t="s">
        <v>145</v>
      </c>
      <c r="C35" s="191" t="s">
        <v>146</v>
      </c>
      <c r="D35" s="186">
        <f t="shared" si="30"/>
        <v>812500</v>
      </c>
      <c r="E35" s="192">
        <v>812500</v>
      </c>
      <c r="F35" s="192"/>
      <c r="G35" s="192"/>
      <c r="H35" s="182"/>
      <c r="I35" s="186">
        <f>SUM(J35:K35)</f>
        <v>0</v>
      </c>
      <c r="J35" s="193"/>
      <c r="K35" s="192"/>
      <c r="L35" s="186">
        <f>SUM(M35,N35,O35)</f>
        <v>0</v>
      </c>
      <c r="M35" s="193"/>
      <c r="N35" s="193"/>
      <c r="O35" s="194"/>
      <c r="P35" s="186">
        <f>SUM(Q35,R35,S35)</f>
        <v>0</v>
      </c>
      <c r="Q35" s="193"/>
      <c r="R35" s="192"/>
      <c r="S35" s="192"/>
      <c r="T35" s="184">
        <f>SUM(U35,V35,W35)</f>
        <v>812500</v>
      </c>
      <c r="U35" s="184">
        <f>(D35+H35)-M35-Q35</f>
        <v>812500</v>
      </c>
      <c r="V35" s="186">
        <f>F35+J35-N35</f>
        <v>0</v>
      </c>
      <c r="W35" s="195"/>
    </row>
    <row r="36" spans="1:23" x14ac:dyDescent="0.25">
      <c r="A36" s="264" t="s">
        <v>27</v>
      </c>
      <c r="B36" s="265"/>
      <c r="C36" s="266"/>
      <c r="D36" s="128">
        <f>SUM(D26:D35)</f>
        <v>29593200</v>
      </c>
      <c r="E36" s="128">
        <f>SUM(E26:E35)</f>
        <v>29593200</v>
      </c>
      <c r="F36" s="128">
        <f>SUM(F27:F35)</f>
        <v>0</v>
      </c>
      <c r="G36" s="128">
        <f>SUM(G27:G35)</f>
        <v>0</v>
      </c>
      <c r="H36" s="128">
        <f t="shared" ref="H36:V36" si="31">SUM(H26:H35)</f>
        <v>0</v>
      </c>
      <c r="I36" s="128">
        <f t="shared" si="31"/>
        <v>0</v>
      </c>
      <c r="J36" s="128">
        <f t="shared" si="31"/>
        <v>0</v>
      </c>
      <c r="K36" s="128">
        <f t="shared" si="31"/>
        <v>0</v>
      </c>
      <c r="L36" s="128">
        <f t="shared" si="31"/>
        <v>0</v>
      </c>
      <c r="M36" s="128">
        <f t="shared" si="31"/>
        <v>0</v>
      </c>
      <c r="N36" s="128">
        <f t="shared" si="31"/>
        <v>0</v>
      </c>
      <c r="O36" s="128">
        <f t="shared" si="31"/>
        <v>0</v>
      </c>
      <c r="P36" s="128">
        <f t="shared" si="31"/>
        <v>0</v>
      </c>
      <c r="Q36" s="128">
        <f t="shared" si="31"/>
        <v>0</v>
      </c>
      <c r="R36" s="128">
        <f t="shared" si="31"/>
        <v>0</v>
      </c>
      <c r="S36" s="128">
        <f t="shared" si="31"/>
        <v>0</v>
      </c>
      <c r="T36" s="128">
        <f t="shared" si="31"/>
        <v>29593200</v>
      </c>
      <c r="U36" s="128">
        <f t="shared" si="31"/>
        <v>29593200</v>
      </c>
      <c r="V36" s="128">
        <f t="shared" si="31"/>
        <v>0</v>
      </c>
      <c r="W36" s="128">
        <f>SUM(W27:W35)</f>
        <v>0</v>
      </c>
    </row>
    <row r="37" spans="1:23" ht="15" customHeight="1" x14ac:dyDescent="0.25">
      <c r="A37" s="255" t="s">
        <v>72</v>
      </c>
      <c r="B37" s="256"/>
      <c r="C37" s="25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11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4" customFormat="1" ht="14.25" x14ac:dyDescent="0.2">
      <c r="A38" s="258" t="s">
        <v>73</v>
      </c>
      <c r="B38" s="259"/>
      <c r="C38" s="260"/>
      <c r="D38" s="16">
        <f t="shared" ref="D38:W38" si="32">SUM(D11,D17,D22,D36)</f>
        <v>84968200</v>
      </c>
      <c r="E38" s="16">
        <f t="shared" si="32"/>
        <v>84968200</v>
      </c>
      <c r="F38" s="16">
        <f t="shared" si="32"/>
        <v>0</v>
      </c>
      <c r="G38" s="16">
        <f t="shared" si="32"/>
        <v>0</v>
      </c>
      <c r="H38" s="16">
        <f t="shared" si="32"/>
        <v>30000000</v>
      </c>
      <c r="I38" s="16">
        <f t="shared" si="32"/>
        <v>20232.86</v>
      </c>
      <c r="J38" s="16">
        <f t="shared" si="32"/>
        <v>20232.86</v>
      </c>
      <c r="K38" s="16">
        <f t="shared" si="32"/>
        <v>0</v>
      </c>
      <c r="L38" s="16">
        <f t="shared" si="32"/>
        <v>0</v>
      </c>
      <c r="M38" s="16">
        <f t="shared" si="32"/>
        <v>0</v>
      </c>
      <c r="N38" s="16">
        <f t="shared" si="32"/>
        <v>0</v>
      </c>
      <c r="O38" s="16">
        <f t="shared" si="32"/>
        <v>0</v>
      </c>
      <c r="P38" s="16">
        <f t="shared" si="32"/>
        <v>0</v>
      </c>
      <c r="Q38" s="16">
        <f t="shared" si="32"/>
        <v>0</v>
      </c>
      <c r="R38" s="16">
        <f t="shared" si="32"/>
        <v>0</v>
      </c>
      <c r="S38" s="16">
        <f t="shared" si="32"/>
        <v>0</v>
      </c>
      <c r="T38" s="16">
        <f t="shared" si="32"/>
        <v>114988432.86</v>
      </c>
      <c r="U38" s="16">
        <f t="shared" si="32"/>
        <v>114968200</v>
      </c>
      <c r="V38" s="16">
        <f t="shared" si="32"/>
        <v>20232.86</v>
      </c>
      <c r="W38" s="16">
        <f t="shared" si="32"/>
        <v>0</v>
      </c>
    </row>
    <row r="39" spans="1:23" ht="25.9" customHeight="1" x14ac:dyDescent="0.25">
      <c r="A39" s="258" t="s">
        <v>74</v>
      </c>
      <c r="B39" s="259"/>
      <c r="C39" s="260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" t="s">
        <v>43</v>
      </c>
    </row>
    <row r="41" spans="1:23" x14ac:dyDescent="0.25">
      <c r="A41" s="1" t="s">
        <v>75</v>
      </c>
    </row>
    <row r="42" spans="1:23" x14ac:dyDescent="0.25">
      <c r="A42" s="1" t="s">
        <v>76</v>
      </c>
    </row>
    <row r="46" spans="1:23" ht="18.75" x14ac:dyDescent="0.3">
      <c r="A46" s="101" t="s">
        <v>166</v>
      </c>
      <c r="B46" s="102"/>
      <c r="C46" s="103"/>
      <c r="D46" s="103"/>
      <c r="E46" s="210" t="s">
        <v>168</v>
      </c>
    </row>
    <row r="47" spans="1:23" ht="18.75" x14ac:dyDescent="0.3">
      <c r="A47" s="101"/>
      <c r="B47" s="102"/>
      <c r="C47" s="103"/>
      <c r="D47" s="103"/>
      <c r="E47" s="102"/>
    </row>
    <row r="48" spans="1:23" ht="18.75" hidden="1" x14ac:dyDescent="0.3">
      <c r="A48" s="103"/>
      <c r="B48" s="103"/>
      <c r="C48" s="103"/>
      <c r="D48" s="103"/>
      <c r="E48" s="103"/>
    </row>
    <row r="49" spans="1:5" ht="18.75" x14ac:dyDescent="0.3">
      <c r="A49" s="104" t="s">
        <v>99</v>
      </c>
      <c r="B49" s="105"/>
      <c r="C49" s="103"/>
      <c r="D49" s="103"/>
      <c r="E49" s="105" t="s">
        <v>129</v>
      </c>
    </row>
  </sheetData>
  <mergeCells count="39">
    <mergeCell ref="A14:A15"/>
    <mergeCell ref="A20:A21"/>
    <mergeCell ref="A17:C17"/>
    <mergeCell ref="A18:C18"/>
    <mergeCell ref="A23:C23"/>
    <mergeCell ref="A22:C22"/>
    <mergeCell ref="A19:W19"/>
    <mergeCell ref="A13:W13"/>
    <mergeCell ref="D5:D6"/>
    <mergeCell ref="L5:L6"/>
    <mergeCell ref="M5:O5"/>
    <mergeCell ref="A12:C12"/>
    <mergeCell ref="B4:B6"/>
    <mergeCell ref="B8:W8"/>
    <mergeCell ref="A4:A6"/>
    <mergeCell ref="C4:C6"/>
    <mergeCell ref="A11:C11"/>
    <mergeCell ref="A24:W24"/>
    <mergeCell ref="V1:W1"/>
    <mergeCell ref="D2:W2"/>
    <mergeCell ref="I4:K4"/>
    <mergeCell ref="H4:H6"/>
    <mergeCell ref="J5:K5"/>
    <mergeCell ref="D4:G4"/>
    <mergeCell ref="P4:S4"/>
    <mergeCell ref="T4:W4"/>
    <mergeCell ref="E5:G5"/>
    <mergeCell ref="I5:I6"/>
    <mergeCell ref="T5:T6"/>
    <mergeCell ref="Q5:S5"/>
    <mergeCell ref="U5:W5"/>
    <mergeCell ref="P5:P6"/>
    <mergeCell ref="L4:O4"/>
    <mergeCell ref="A39:C39"/>
    <mergeCell ref="A38:C38"/>
    <mergeCell ref="A37:C37"/>
    <mergeCell ref="A36:C36"/>
    <mergeCell ref="A30:A32"/>
    <mergeCell ref="A33:A34"/>
  </mergeCells>
  <phoneticPr fontId="18" type="noConversion"/>
  <pageMargins left="0.11811023622047245" right="0" top="0.74803149606299213" bottom="0.74803149606299213" header="0.31496062992125984" footer="0.31496062992125984"/>
  <pageSetup paperSize="9" scale="4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E24" sqref="E24"/>
    </sheetView>
  </sheetViews>
  <sheetFormatPr defaultColWidth="8.85546875" defaultRowHeight="15" x14ac:dyDescent="0.25"/>
  <cols>
    <col min="1" max="1" width="15.28515625" style="1" customWidth="1"/>
    <col min="2" max="2" width="14.5703125" style="1" customWidth="1"/>
    <col min="3" max="3" width="15.7109375" style="1" customWidth="1"/>
    <col min="4" max="4" width="16.5703125" style="1" customWidth="1"/>
    <col min="5" max="5" width="9.7109375" style="1" customWidth="1"/>
    <col min="6" max="6" width="11.7109375" style="1" customWidth="1"/>
    <col min="7" max="7" width="15.5703125" style="1" customWidth="1"/>
    <col min="8" max="8" width="13" style="1" customWidth="1"/>
    <col min="9" max="9" width="10.42578125" style="1" customWidth="1"/>
    <col min="10" max="10" width="10.28515625" style="1" customWidth="1"/>
    <col min="11" max="11" width="11.140625" style="1" customWidth="1"/>
    <col min="12" max="12" width="11.28515625" style="1" customWidth="1"/>
    <col min="13" max="13" width="8.140625" style="1" customWidth="1"/>
    <col min="14" max="14" width="10.7109375" style="1" customWidth="1"/>
    <col min="15" max="16384" width="8.85546875" style="1"/>
  </cols>
  <sheetData>
    <row r="1" spans="1:14" x14ac:dyDescent="0.25">
      <c r="N1" s="2" t="s">
        <v>91</v>
      </c>
    </row>
    <row r="4" spans="1:14" ht="231.6" customHeight="1" x14ac:dyDescent="0.25">
      <c r="A4" s="20" t="s">
        <v>77</v>
      </c>
      <c r="B4" s="20" t="s">
        <v>78</v>
      </c>
      <c r="C4" s="20" t="s">
        <v>79</v>
      </c>
      <c r="D4" s="20" t="s">
        <v>80</v>
      </c>
      <c r="E4" s="20" t="s">
        <v>81</v>
      </c>
      <c r="F4" s="20" t="s">
        <v>82</v>
      </c>
      <c r="G4" s="20" t="s">
        <v>90</v>
      </c>
      <c r="H4" s="20" t="s">
        <v>83</v>
      </c>
      <c r="I4" s="20" t="s">
        <v>84</v>
      </c>
      <c r="J4" s="20" t="s">
        <v>85</v>
      </c>
      <c r="K4" s="20" t="s">
        <v>86</v>
      </c>
      <c r="L4" s="20" t="s">
        <v>87</v>
      </c>
      <c r="M4" s="20" t="s">
        <v>88</v>
      </c>
      <c r="N4" s="20" t="s">
        <v>89</v>
      </c>
    </row>
    <row r="5" spans="1:14" s="3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</row>
    <row r="6" spans="1:14" x14ac:dyDescent="0.25">
      <c r="A6" s="224" t="s">
        <v>93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</row>
    <row r="7" spans="1:14" x14ac:dyDescent="0.25">
      <c r="A7" s="5"/>
      <c r="B7" s="5"/>
      <c r="C7" s="5"/>
      <c r="D7" s="5"/>
      <c r="E7" s="5"/>
      <c r="F7" s="5"/>
      <c r="G7" s="15"/>
      <c r="H7" s="5"/>
      <c r="I7" s="15"/>
      <c r="J7" s="15"/>
      <c r="K7" s="15"/>
      <c r="L7" s="15"/>
      <c r="M7" s="15"/>
      <c r="N7" s="15"/>
    </row>
    <row r="8" spans="1:14" x14ac:dyDescent="0.25">
      <c r="A8" s="5"/>
      <c r="B8" s="5"/>
      <c r="C8" s="5"/>
      <c r="D8" s="5"/>
      <c r="E8" s="5"/>
      <c r="F8" s="5"/>
      <c r="G8" s="15"/>
      <c r="H8" s="5"/>
      <c r="I8" s="15"/>
      <c r="J8" s="15"/>
      <c r="K8" s="15"/>
      <c r="L8" s="15"/>
      <c r="M8" s="15"/>
      <c r="N8" s="15"/>
    </row>
    <row r="9" spans="1:14" s="14" customFormat="1" ht="14.25" x14ac:dyDescent="0.2">
      <c r="A9" s="13" t="s">
        <v>27</v>
      </c>
      <c r="B9" s="13"/>
      <c r="C9" s="13"/>
      <c r="D9" s="13"/>
      <c r="E9" s="13"/>
      <c r="F9" s="13"/>
      <c r="G9" s="16"/>
      <c r="H9" s="13"/>
      <c r="I9" s="16"/>
      <c r="J9" s="16"/>
      <c r="K9" s="16"/>
      <c r="L9" s="16"/>
      <c r="M9" s="16"/>
      <c r="N9" s="16"/>
    </row>
    <row r="10" spans="1:14" x14ac:dyDescent="0.25">
      <c r="A10" s="227" t="s">
        <v>36</v>
      </c>
      <c r="B10" s="228"/>
      <c r="C10" s="228"/>
      <c r="D10" s="229"/>
      <c r="E10" s="5"/>
      <c r="F10" s="5"/>
      <c r="G10" s="15"/>
      <c r="H10" s="5"/>
      <c r="I10" s="15"/>
      <c r="J10" s="15"/>
      <c r="K10" s="15"/>
      <c r="L10" s="15"/>
      <c r="M10" s="15"/>
      <c r="N10" s="15"/>
    </row>
    <row r="11" spans="1:14" x14ac:dyDescent="0.25">
      <c r="A11" s="224" t="s">
        <v>94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6"/>
    </row>
    <row r="12" spans="1:14" x14ac:dyDescent="0.25">
      <c r="A12" s="5"/>
      <c r="B12" s="5"/>
      <c r="C12" s="5"/>
      <c r="D12" s="5"/>
      <c r="E12" s="5"/>
      <c r="F12" s="5"/>
      <c r="G12" s="15"/>
      <c r="H12" s="5"/>
      <c r="I12" s="15"/>
      <c r="J12" s="15"/>
      <c r="K12" s="15"/>
      <c r="L12" s="15"/>
      <c r="M12" s="15"/>
      <c r="N12" s="15"/>
    </row>
    <row r="13" spans="1:14" x14ac:dyDescent="0.25">
      <c r="A13" s="5"/>
      <c r="B13" s="5"/>
      <c r="C13" s="5"/>
      <c r="D13" s="5"/>
      <c r="E13" s="5"/>
      <c r="F13" s="5"/>
      <c r="G13" s="15"/>
      <c r="H13" s="5"/>
      <c r="I13" s="15"/>
      <c r="J13" s="15"/>
      <c r="K13" s="15"/>
      <c r="L13" s="15"/>
      <c r="M13" s="15"/>
      <c r="N13" s="15"/>
    </row>
    <row r="14" spans="1:14" s="14" customFormat="1" ht="14.25" x14ac:dyDescent="0.2">
      <c r="A14" s="13" t="s">
        <v>27</v>
      </c>
      <c r="B14" s="13"/>
      <c r="C14" s="13"/>
      <c r="D14" s="13"/>
      <c r="E14" s="13"/>
      <c r="F14" s="13"/>
      <c r="G14" s="16"/>
      <c r="H14" s="13"/>
      <c r="I14" s="16"/>
      <c r="J14" s="16"/>
      <c r="K14" s="16"/>
      <c r="L14" s="16"/>
      <c r="M14" s="16"/>
      <c r="N14" s="16"/>
    </row>
    <row r="15" spans="1:14" x14ac:dyDescent="0.25">
      <c r="A15" s="227" t="s">
        <v>37</v>
      </c>
      <c r="B15" s="228"/>
      <c r="C15" s="228"/>
      <c r="D15" s="229"/>
      <c r="E15" s="5"/>
      <c r="F15" s="5"/>
      <c r="G15" s="15"/>
      <c r="H15" s="5"/>
      <c r="I15" s="15"/>
      <c r="J15" s="15"/>
      <c r="K15" s="15"/>
      <c r="L15" s="15"/>
      <c r="M15" s="15"/>
      <c r="N15" s="15"/>
    </row>
    <row r="16" spans="1:14" s="14" customFormat="1" ht="14.25" x14ac:dyDescent="0.2">
      <c r="A16" s="13" t="s">
        <v>60</v>
      </c>
      <c r="B16" s="13"/>
      <c r="C16" s="13"/>
      <c r="D16" s="13"/>
      <c r="E16" s="13"/>
      <c r="F16" s="13"/>
      <c r="G16" s="16"/>
      <c r="H16" s="13"/>
      <c r="I16" s="16"/>
      <c r="J16" s="16"/>
      <c r="K16" s="16"/>
      <c r="L16" s="16"/>
      <c r="M16" s="16"/>
      <c r="N16" s="16"/>
    </row>
    <row r="17" spans="1:14" x14ac:dyDescent="0.25">
      <c r="A17" s="283" t="s">
        <v>92</v>
      </c>
      <c r="B17" s="284"/>
      <c r="C17" s="284"/>
      <c r="D17" s="12"/>
      <c r="E17" s="5"/>
      <c r="F17" s="5"/>
      <c r="G17" s="15"/>
      <c r="H17" s="5"/>
      <c r="I17" s="15"/>
      <c r="J17" s="15"/>
      <c r="K17" s="15"/>
      <c r="L17" s="15"/>
      <c r="M17" s="15"/>
      <c r="N17" s="15"/>
    </row>
    <row r="19" spans="1:14" x14ac:dyDescent="0.25">
      <c r="A19" s="1" t="s">
        <v>43</v>
      </c>
    </row>
    <row r="20" spans="1:14" x14ac:dyDescent="0.25">
      <c r="A20" s="1" t="s">
        <v>95</v>
      </c>
    </row>
    <row r="21" spans="1:14" x14ac:dyDescent="0.25">
      <c r="A21" s="1" t="s">
        <v>96</v>
      </c>
    </row>
    <row r="24" spans="1:14" ht="15.75" x14ac:dyDescent="0.25">
      <c r="A24" s="97" t="s">
        <v>166</v>
      </c>
      <c r="B24" s="98"/>
      <c r="C24" s="4"/>
      <c r="D24" s="4"/>
      <c r="E24" s="209" t="s">
        <v>168</v>
      </c>
    </row>
    <row r="25" spans="1:14" ht="15.75" x14ac:dyDescent="0.25">
      <c r="A25" s="97"/>
      <c r="B25" s="98"/>
      <c r="C25" s="4"/>
      <c r="D25" s="4"/>
      <c r="E25" s="98"/>
    </row>
    <row r="26" spans="1:14" ht="15.75" x14ac:dyDescent="0.25">
      <c r="A26" s="4"/>
      <c r="B26" s="4"/>
      <c r="C26" s="4"/>
      <c r="D26" s="4"/>
      <c r="E26" s="4"/>
    </row>
    <row r="27" spans="1:14" ht="15.75" x14ac:dyDescent="0.25">
      <c r="A27" s="95" t="s">
        <v>99</v>
      </c>
      <c r="B27" s="99"/>
      <c r="C27" s="4"/>
      <c r="D27" s="4"/>
      <c r="E27" s="99" t="s">
        <v>129</v>
      </c>
    </row>
  </sheetData>
  <mergeCells count="5">
    <mergeCell ref="A17:C17"/>
    <mergeCell ref="A6:N6"/>
    <mergeCell ref="A10:D10"/>
    <mergeCell ref="A11:N11"/>
    <mergeCell ref="A15:D1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5"/>
  <sheetViews>
    <sheetView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A2" sqref="A2:Z2"/>
    </sheetView>
  </sheetViews>
  <sheetFormatPr defaultRowHeight="12.75" x14ac:dyDescent="0.2"/>
  <cols>
    <col min="1" max="1" width="5" style="27" customWidth="1"/>
    <col min="2" max="2" width="27.5703125" style="27" customWidth="1"/>
    <col min="3" max="3" width="7.7109375" style="27" customWidth="1"/>
    <col min="4" max="4" width="5.28515625" style="27" customWidth="1"/>
    <col min="5" max="6" width="9.7109375" style="27" customWidth="1"/>
    <col min="7" max="7" width="7.28515625" style="27" customWidth="1"/>
    <col min="8" max="8" width="4.7109375" style="27" customWidth="1"/>
    <col min="9" max="9" width="7.140625" style="27" customWidth="1"/>
    <col min="10" max="10" width="5.42578125" style="27" customWidth="1"/>
    <col min="11" max="11" width="4.85546875" style="27" customWidth="1"/>
    <col min="12" max="12" width="4.28515625" style="27" customWidth="1"/>
    <col min="13" max="13" width="4.42578125" style="27" customWidth="1"/>
    <col min="14" max="14" width="8.140625" style="27" customWidth="1"/>
    <col min="15" max="15" width="8" style="27" customWidth="1"/>
    <col min="16" max="16" width="4.85546875" style="27" customWidth="1"/>
    <col min="17" max="17" width="10.42578125" style="27" customWidth="1"/>
    <col min="18" max="18" width="4.5703125" style="27" customWidth="1"/>
    <col min="19" max="19" width="5.42578125" style="27" customWidth="1"/>
    <col min="20" max="20" width="7.85546875" style="27" customWidth="1"/>
    <col min="21" max="21" width="5.28515625" style="27" customWidth="1"/>
    <col min="22" max="22" width="9.7109375" style="27" customWidth="1"/>
    <col min="23" max="23" width="9.42578125" style="27" customWidth="1"/>
    <col min="24" max="24" width="6.42578125" style="27" customWidth="1"/>
    <col min="25" max="25" width="5.28515625" style="27" customWidth="1"/>
    <col min="26" max="26" width="24.5703125" style="27" customWidth="1"/>
    <col min="27" max="27" width="21.42578125" style="27" customWidth="1"/>
    <col min="28" max="16384" width="9.140625" style="27"/>
  </cols>
  <sheetData>
    <row r="1" spans="1:26" ht="18.75" customHeight="1" x14ac:dyDescent="0.2">
      <c r="Z1" s="27" t="s">
        <v>100</v>
      </c>
    </row>
    <row r="2" spans="1:26" ht="39.75" customHeight="1" x14ac:dyDescent="0.2">
      <c r="A2" s="310" t="s">
        <v>182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0.5" customHeight="1" x14ac:dyDescent="0.2">
      <c r="A3" s="28"/>
      <c r="B3" s="29"/>
      <c r="C3" s="29"/>
      <c r="D3" s="29"/>
      <c r="E3" s="29"/>
      <c r="F3" s="29"/>
      <c r="G3" s="29"/>
      <c r="H3" s="29"/>
      <c r="J3" s="29"/>
      <c r="K3" s="29"/>
      <c r="L3" s="30" t="s">
        <v>101</v>
      </c>
      <c r="M3" s="30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</row>
    <row r="4" spans="1:26" ht="12.75" customHeight="1" x14ac:dyDescent="0.2">
      <c r="A4" s="28"/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8" customHeight="1" thickBot="1" x14ac:dyDescent="0.25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102</v>
      </c>
    </row>
    <row r="6" spans="1:26" ht="15" customHeight="1" x14ac:dyDescent="0.2">
      <c r="A6" s="311" t="s">
        <v>103</v>
      </c>
      <c r="B6" s="314" t="s">
        <v>104</v>
      </c>
      <c r="C6" s="302" t="s">
        <v>105</v>
      </c>
      <c r="D6" s="317" t="s">
        <v>106</v>
      </c>
      <c r="E6" s="325" t="s">
        <v>164</v>
      </c>
      <c r="F6" s="350"/>
      <c r="G6" s="350"/>
      <c r="H6" s="351"/>
      <c r="I6" s="317" t="s">
        <v>107</v>
      </c>
      <c r="J6" s="325" t="s">
        <v>165</v>
      </c>
      <c r="K6" s="325" t="s">
        <v>108</v>
      </c>
      <c r="L6" s="326"/>
      <c r="M6" s="327"/>
      <c r="N6" s="341" t="s">
        <v>109</v>
      </c>
      <c r="O6" s="342"/>
      <c r="P6" s="343"/>
      <c r="Q6" s="325" t="s">
        <v>110</v>
      </c>
      <c r="R6" s="326"/>
      <c r="S6" s="327"/>
      <c r="T6" s="325" t="s">
        <v>183</v>
      </c>
      <c r="U6" s="327"/>
      <c r="V6" s="304" t="s">
        <v>185</v>
      </c>
      <c r="W6" s="305"/>
      <c r="X6" s="306"/>
      <c r="Y6" s="306"/>
      <c r="Z6" s="338" t="s">
        <v>184</v>
      </c>
    </row>
    <row r="7" spans="1:26" ht="12" customHeight="1" thickBot="1" x14ac:dyDescent="0.25">
      <c r="A7" s="312"/>
      <c r="B7" s="315"/>
      <c r="C7" s="316"/>
      <c r="D7" s="318"/>
      <c r="E7" s="352"/>
      <c r="F7" s="353"/>
      <c r="G7" s="353"/>
      <c r="H7" s="354"/>
      <c r="I7" s="318"/>
      <c r="J7" s="347"/>
      <c r="K7" s="328"/>
      <c r="L7" s="329"/>
      <c r="M7" s="330"/>
      <c r="N7" s="344"/>
      <c r="O7" s="345"/>
      <c r="P7" s="346"/>
      <c r="Q7" s="331"/>
      <c r="R7" s="332"/>
      <c r="S7" s="333"/>
      <c r="T7" s="347"/>
      <c r="U7" s="348"/>
      <c r="V7" s="307"/>
      <c r="W7" s="308"/>
      <c r="X7" s="309"/>
      <c r="Y7" s="309"/>
      <c r="Z7" s="339"/>
    </row>
    <row r="8" spans="1:26" ht="15.75" customHeight="1" thickBot="1" x14ac:dyDescent="0.25">
      <c r="A8" s="312"/>
      <c r="B8" s="315"/>
      <c r="C8" s="316"/>
      <c r="D8" s="318"/>
      <c r="E8" s="311" t="s">
        <v>111</v>
      </c>
      <c r="F8" s="320" t="s">
        <v>5</v>
      </c>
      <c r="G8" s="321"/>
      <c r="H8" s="322"/>
      <c r="I8" s="318"/>
      <c r="J8" s="316"/>
      <c r="K8" s="337" t="s">
        <v>112</v>
      </c>
      <c r="L8" s="357" t="s">
        <v>113</v>
      </c>
      <c r="M8" s="302" t="s">
        <v>114</v>
      </c>
      <c r="N8" s="337" t="s">
        <v>112</v>
      </c>
      <c r="O8" s="302" t="s">
        <v>113</v>
      </c>
      <c r="P8" s="323" t="s">
        <v>114</v>
      </c>
      <c r="Q8" s="337" t="s">
        <v>112</v>
      </c>
      <c r="R8" s="302" t="s">
        <v>113</v>
      </c>
      <c r="S8" s="323" t="s">
        <v>114</v>
      </c>
      <c r="T8" s="328"/>
      <c r="U8" s="330"/>
      <c r="V8" s="355" t="s">
        <v>111</v>
      </c>
      <c r="W8" s="320" t="s">
        <v>5</v>
      </c>
      <c r="X8" s="321"/>
      <c r="Y8" s="349"/>
      <c r="Z8" s="339"/>
    </row>
    <row r="9" spans="1:26" ht="23.25" customHeight="1" thickBot="1" x14ac:dyDescent="0.25">
      <c r="A9" s="313"/>
      <c r="B9" s="315"/>
      <c r="C9" s="303"/>
      <c r="D9" s="319"/>
      <c r="E9" s="313"/>
      <c r="F9" s="35" t="s">
        <v>112</v>
      </c>
      <c r="G9" s="36" t="s">
        <v>113</v>
      </c>
      <c r="H9" s="36" t="s">
        <v>114</v>
      </c>
      <c r="I9" s="319"/>
      <c r="J9" s="316"/>
      <c r="K9" s="319"/>
      <c r="L9" s="313"/>
      <c r="M9" s="303"/>
      <c r="N9" s="319"/>
      <c r="O9" s="303"/>
      <c r="P9" s="324"/>
      <c r="Q9" s="319"/>
      <c r="R9" s="303"/>
      <c r="S9" s="324"/>
      <c r="T9" s="37" t="s">
        <v>113</v>
      </c>
      <c r="U9" s="38" t="s">
        <v>114</v>
      </c>
      <c r="V9" s="356"/>
      <c r="W9" s="35" t="s">
        <v>112</v>
      </c>
      <c r="X9" s="36" t="s">
        <v>113</v>
      </c>
      <c r="Y9" s="38" t="s">
        <v>114</v>
      </c>
      <c r="Z9" s="340"/>
    </row>
    <row r="10" spans="1:26" ht="13.5" thickBot="1" x14ac:dyDescent="0.25">
      <c r="A10" s="39">
        <v>1</v>
      </c>
      <c r="B10" s="40">
        <v>2</v>
      </c>
      <c r="C10" s="39">
        <v>3</v>
      </c>
      <c r="D10" s="39">
        <v>4</v>
      </c>
      <c r="E10" s="40">
        <v>5</v>
      </c>
      <c r="F10" s="39">
        <v>6</v>
      </c>
      <c r="G10" s="40">
        <v>7</v>
      </c>
      <c r="H10" s="41">
        <v>8</v>
      </c>
      <c r="I10" s="39">
        <v>9</v>
      </c>
      <c r="J10" s="39">
        <v>10</v>
      </c>
      <c r="K10" s="39">
        <v>11</v>
      </c>
      <c r="L10" s="40">
        <v>12</v>
      </c>
      <c r="M10" s="39">
        <v>13</v>
      </c>
      <c r="N10" s="39">
        <v>14</v>
      </c>
      <c r="O10" s="39">
        <v>15</v>
      </c>
      <c r="P10" s="40">
        <v>16</v>
      </c>
      <c r="Q10" s="39">
        <v>17</v>
      </c>
      <c r="R10" s="39">
        <v>18</v>
      </c>
      <c r="S10" s="40">
        <v>19</v>
      </c>
      <c r="T10" s="39">
        <v>20</v>
      </c>
      <c r="U10" s="39">
        <v>21</v>
      </c>
      <c r="V10" s="40">
        <v>22</v>
      </c>
      <c r="W10" s="39">
        <v>23</v>
      </c>
      <c r="X10" s="42">
        <v>24</v>
      </c>
      <c r="Y10" s="40">
        <v>25</v>
      </c>
      <c r="Z10" s="39">
        <v>26</v>
      </c>
    </row>
    <row r="11" spans="1:26" ht="15" thickBot="1" x14ac:dyDescent="0.25">
      <c r="A11" s="334" t="s">
        <v>115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6"/>
    </row>
    <row r="12" spans="1:26" ht="28.5" customHeight="1" x14ac:dyDescent="0.2">
      <c r="A12" s="288" t="s">
        <v>116</v>
      </c>
      <c r="B12" s="289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</row>
    <row r="13" spans="1:26" ht="15" customHeight="1" x14ac:dyDescent="0.2">
      <c r="A13" s="47"/>
      <c r="B13" s="48"/>
      <c r="C13" s="49"/>
      <c r="D13" s="50"/>
      <c r="E13" s="53"/>
      <c r="F13" s="53"/>
      <c r="G13" s="51"/>
      <c r="H13" s="51"/>
      <c r="I13" s="52"/>
      <c r="J13" s="51"/>
      <c r="K13" s="51"/>
      <c r="L13" s="51"/>
      <c r="M13" s="51"/>
      <c r="N13" s="53"/>
      <c r="O13" s="51"/>
      <c r="P13" s="51"/>
      <c r="Q13" s="133"/>
      <c r="R13" s="51"/>
      <c r="S13" s="51"/>
      <c r="T13" s="51"/>
      <c r="U13" s="51"/>
      <c r="V13" s="53"/>
      <c r="W13" s="53"/>
      <c r="X13" s="51"/>
      <c r="Y13" s="51"/>
      <c r="Z13" s="54"/>
    </row>
    <row r="14" spans="1:26" ht="27" customHeight="1" thickBot="1" x14ac:dyDescent="0.25">
      <c r="A14" s="300" t="s">
        <v>117</v>
      </c>
      <c r="B14" s="301"/>
      <c r="C14" s="55"/>
      <c r="D14" s="56"/>
      <c r="E14" s="57"/>
      <c r="F14" s="57"/>
      <c r="G14" s="57">
        <f t="shared" ref="G14:Y14" si="0">G13</f>
        <v>0</v>
      </c>
      <c r="H14" s="57">
        <f t="shared" si="0"/>
        <v>0</v>
      </c>
      <c r="I14" s="58"/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/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>V13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9"/>
    </row>
    <row r="15" spans="1:26" ht="25.5" customHeight="1" x14ac:dyDescent="0.2">
      <c r="A15" s="290" t="s">
        <v>118</v>
      </c>
      <c r="B15" s="291"/>
      <c r="C15" s="60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</row>
    <row r="16" spans="1:26" ht="17.25" customHeight="1" thickBot="1" x14ac:dyDescent="0.25">
      <c r="A16" s="65"/>
      <c r="B16" s="66"/>
      <c r="C16" s="67"/>
      <c r="D16" s="56"/>
      <c r="E16" s="57"/>
      <c r="F16" s="57"/>
      <c r="G16" s="57"/>
      <c r="H16" s="57"/>
      <c r="I16" s="68"/>
      <c r="J16" s="57"/>
      <c r="K16" s="57"/>
      <c r="L16" s="57"/>
      <c r="M16" s="57"/>
      <c r="N16" s="57"/>
      <c r="O16" s="57"/>
      <c r="P16" s="57"/>
      <c r="Q16" s="134"/>
      <c r="R16" s="57"/>
      <c r="S16" s="57"/>
      <c r="T16" s="57"/>
      <c r="U16" s="57"/>
      <c r="V16" s="57"/>
      <c r="W16" s="73"/>
      <c r="X16" s="57"/>
      <c r="Y16" s="69"/>
      <c r="Z16" s="70"/>
    </row>
    <row r="17" spans="1:26" ht="39.75" customHeight="1" thickBot="1" x14ac:dyDescent="0.25">
      <c r="A17" s="292" t="s">
        <v>119</v>
      </c>
      <c r="B17" s="293"/>
      <c r="C17" s="71"/>
      <c r="D17" s="72"/>
      <c r="E17" s="73">
        <f>E16</f>
        <v>0</v>
      </c>
      <c r="F17" s="73">
        <f t="shared" ref="F17:Y17" si="1">F16</f>
        <v>0</v>
      </c>
      <c r="G17" s="73">
        <f t="shared" si="1"/>
        <v>0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73">
        <f t="shared" si="1"/>
        <v>0</v>
      </c>
      <c r="M17" s="73">
        <f t="shared" si="1"/>
        <v>0</v>
      </c>
      <c r="N17" s="73">
        <f t="shared" si="1"/>
        <v>0</v>
      </c>
      <c r="O17" s="73">
        <f t="shared" si="1"/>
        <v>0</v>
      </c>
      <c r="P17" s="73">
        <f t="shared" si="1"/>
        <v>0</v>
      </c>
      <c r="Q17" s="73"/>
      <c r="R17" s="73">
        <f t="shared" si="1"/>
        <v>0</v>
      </c>
      <c r="S17" s="73">
        <f t="shared" si="1"/>
        <v>0</v>
      </c>
      <c r="T17" s="73">
        <f t="shared" si="1"/>
        <v>0</v>
      </c>
      <c r="U17" s="73">
        <f t="shared" si="1"/>
        <v>0</v>
      </c>
      <c r="V17" s="73">
        <f t="shared" si="1"/>
        <v>0</v>
      </c>
      <c r="W17" s="73">
        <f>F17+Q17</f>
        <v>0</v>
      </c>
      <c r="X17" s="73">
        <f t="shared" si="1"/>
        <v>0</v>
      </c>
      <c r="Y17" s="73">
        <f t="shared" si="1"/>
        <v>0</v>
      </c>
      <c r="Z17" s="74"/>
    </row>
    <row r="18" spans="1:26" ht="44.25" customHeight="1" thickBot="1" x14ac:dyDescent="0.25">
      <c r="A18" s="298" t="s">
        <v>120</v>
      </c>
      <c r="B18" s="299"/>
      <c r="C18" s="75"/>
      <c r="D18" s="76"/>
      <c r="E18" s="77">
        <f>E14+E17</f>
        <v>0</v>
      </c>
      <c r="F18" s="77">
        <f>F14+F17</f>
        <v>0</v>
      </c>
      <c r="G18" s="77">
        <f>G14+G17</f>
        <v>0</v>
      </c>
      <c r="H18" s="77">
        <f>H14+H17</f>
        <v>0</v>
      </c>
      <c r="I18" s="77"/>
      <c r="J18" s="77">
        <f t="shared" ref="J18:Y18" si="2">J14+J17</f>
        <v>0</v>
      </c>
      <c r="K18" s="77">
        <f t="shared" si="2"/>
        <v>0</v>
      </c>
      <c r="L18" s="77">
        <f t="shared" si="2"/>
        <v>0</v>
      </c>
      <c r="M18" s="77">
        <f t="shared" si="2"/>
        <v>0</v>
      </c>
      <c r="N18" s="77">
        <f t="shared" si="2"/>
        <v>0</v>
      </c>
      <c r="O18" s="77">
        <f t="shared" si="2"/>
        <v>0</v>
      </c>
      <c r="P18" s="77">
        <f t="shared" si="2"/>
        <v>0</v>
      </c>
      <c r="Q18" s="77">
        <f t="shared" si="2"/>
        <v>0</v>
      </c>
      <c r="R18" s="77">
        <f t="shared" si="2"/>
        <v>0</v>
      </c>
      <c r="S18" s="77">
        <f t="shared" si="2"/>
        <v>0</v>
      </c>
      <c r="T18" s="77">
        <f t="shared" si="2"/>
        <v>0</v>
      </c>
      <c r="U18" s="77">
        <f t="shared" si="2"/>
        <v>0</v>
      </c>
      <c r="V18" s="77">
        <f t="shared" si="2"/>
        <v>0</v>
      </c>
      <c r="W18" s="77">
        <f t="shared" si="2"/>
        <v>0</v>
      </c>
      <c r="X18" s="77">
        <f t="shared" si="2"/>
        <v>0</v>
      </c>
      <c r="Y18" s="77">
        <f t="shared" si="2"/>
        <v>0</v>
      </c>
      <c r="Z18" s="78"/>
    </row>
    <row r="19" spans="1:26" ht="20.25" hidden="1" customHeight="1" thickBot="1" x14ac:dyDescent="0.25">
      <c r="A19" s="294" t="s">
        <v>121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6"/>
    </row>
    <row r="20" spans="1:26" ht="14.25" hidden="1" customHeight="1" thickBot="1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</row>
    <row r="21" spans="1:26" ht="42.75" hidden="1" customHeight="1" thickBot="1" x14ac:dyDescent="0.25">
      <c r="A21" s="286" t="s">
        <v>122</v>
      </c>
      <c r="B21" s="287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Z21" s="85"/>
    </row>
    <row r="22" spans="1:26" ht="42.75" customHeight="1" x14ac:dyDescent="0.2">
      <c r="A22" s="108"/>
      <c r="B22" s="10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x14ac:dyDescent="0.25">
      <c r="A24" s="285" t="s">
        <v>166</v>
      </c>
      <c r="B24" s="285"/>
      <c r="C24" s="285"/>
      <c r="D24" s="285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297" t="s">
        <v>168</v>
      </c>
      <c r="R24" s="297"/>
      <c r="S24" s="297"/>
      <c r="T24" s="31"/>
      <c r="U24" s="31"/>
      <c r="V24" s="31"/>
      <c r="W24" s="31"/>
      <c r="X24" s="31"/>
      <c r="Y24" s="31"/>
      <c r="Z24" s="31"/>
    </row>
    <row r="25" spans="1:26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31"/>
      <c r="T25" s="31"/>
      <c r="U25" s="31"/>
      <c r="V25" s="31"/>
      <c r="W25" s="31"/>
      <c r="X25" s="31"/>
      <c r="Y25" s="31"/>
      <c r="Z25" s="31"/>
    </row>
    <row r="26" spans="1:26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31"/>
      <c r="T26" s="31"/>
      <c r="U26" s="31"/>
      <c r="V26" s="31"/>
      <c r="W26" s="31"/>
      <c r="X26" s="31"/>
      <c r="Y26" s="31"/>
      <c r="Z26" s="31"/>
    </row>
    <row r="27" spans="1:26" ht="15.75" x14ac:dyDescent="0.25">
      <c r="A27" s="109" t="s">
        <v>123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297" t="s">
        <v>129</v>
      </c>
      <c r="R27" s="297"/>
      <c r="S27" s="297"/>
      <c r="T27" s="31"/>
      <c r="U27" s="31"/>
      <c r="V27" s="31"/>
      <c r="W27" s="31"/>
      <c r="X27" s="31"/>
      <c r="Y27" s="31"/>
      <c r="Z27" s="31"/>
    </row>
    <row r="28" spans="1:26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31"/>
      <c r="T28" s="31"/>
      <c r="U28" s="31"/>
      <c r="V28" s="31"/>
      <c r="W28" s="31"/>
      <c r="X28" s="31"/>
      <c r="Y28" s="31"/>
      <c r="Z28" s="31"/>
    </row>
    <row r="29" spans="1:26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31"/>
      <c r="T29" s="31"/>
      <c r="U29" s="31"/>
      <c r="V29" s="31"/>
      <c r="W29" s="31"/>
      <c r="X29" s="31"/>
      <c r="Y29" s="31"/>
      <c r="Z29" s="31"/>
    </row>
    <row r="30" spans="1:26" ht="15" x14ac:dyDescent="0.25">
      <c r="A30" s="8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">
      <c r="A31" s="8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">
      <c r="A32" s="8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x14ac:dyDescent="0.25">
      <c r="A33" s="10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25">
      <c r="A34" s="285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31"/>
      <c r="X34" s="31"/>
      <c r="Y34" s="31"/>
      <c r="Z34" s="31"/>
    </row>
    <row r="35" spans="1:26" x14ac:dyDescent="0.2">
      <c r="A35" s="8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">
      <c r="A36" s="8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31"/>
      <c r="Y38" s="31"/>
      <c r="Z38" s="31"/>
    </row>
    <row r="39" spans="1:26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31"/>
      <c r="Y39" s="31"/>
      <c r="Z39" s="31"/>
    </row>
    <row r="40" spans="1:26" x14ac:dyDescent="0.2">
      <c r="A40" s="87" t="s">
        <v>130</v>
      </c>
      <c r="B40" s="3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31"/>
      <c r="Y40" s="31"/>
      <c r="Z40" s="31"/>
    </row>
    <row r="41" spans="1:26" x14ac:dyDescent="0.2">
      <c r="A41" s="87" t="s">
        <v>128</v>
      </c>
      <c r="B41" s="3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31"/>
      <c r="Y41" s="31"/>
      <c r="Z41" s="31"/>
    </row>
    <row r="42" spans="1:26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1"/>
      <c r="Y42" s="31"/>
      <c r="Z42" s="31"/>
    </row>
    <row r="43" spans="1:26" ht="17.25" customHeight="1" x14ac:dyDescent="0.3">
      <c r="A43" s="9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7.25" customHeight="1" x14ac:dyDescent="0.3">
      <c r="A44" s="9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mergeCells count="39">
    <mergeCell ref="A11:Z11"/>
    <mergeCell ref="E8:E9"/>
    <mergeCell ref="N8:N9"/>
    <mergeCell ref="Z6:Z9"/>
    <mergeCell ref="N6:P7"/>
    <mergeCell ref="M8:M9"/>
    <mergeCell ref="T6:U8"/>
    <mergeCell ref="W8:Y8"/>
    <mergeCell ref="K8:K9"/>
    <mergeCell ref="O8:O9"/>
    <mergeCell ref="S8:S9"/>
    <mergeCell ref="J6:J9"/>
    <mergeCell ref="E6:H7"/>
    <mergeCell ref="V8:V9"/>
    <mergeCell ref="L8:L9"/>
    <mergeCell ref="Q8:Q9"/>
    <mergeCell ref="R8:R9"/>
    <mergeCell ref="V6:Y7"/>
    <mergeCell ref="A2:Z2"/>
    <mergeCell ref="A6:A9"/>
    <mergeCell ref="B6:B9"/>
    <mergeCell ref="C6:C9"/>
    <mergeCell ref="D6:D9"/>
    <mergeCell ref="F8:H8"/>
    <mergeCell ref="I6:I9"/>
    <mergeCell ref="P8:P9"/>
    <mergeCell ref="K6:M7"/>
    <mergeCell ref="Q6:S7"/>
    <mergeCell ref="A34:V34"/>
    <mergeCell ref="A21:B21"/>
    <mergeCell ref="A12:B12"/>
    <mergeCell ref="A15:B15"/>
    <mergeCell ref="A17:B17"/>
    <mergeCell ref="A19:Z19"/>
    <mergeCell ref="Q27:S27"/>
    <mergeCell ref="A18:B18"/>
    <mergeCell ref="A14:B14"/>
    <mergeCell ref="A24:D24"/>
    <mergeCell ref="Q24:S24"/>
  </mergeCells>
  <phoneticPr fontId="18" type="noConversion"/>
  <pageMargins left="0" right="0" top="0.39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Форма 5</vt:lpstr>
      <vt:lpstr>Форма 1</vt:lpstr>
      <vt:lpstr>Форма 2</vt:lpstr>
      <vt:lpstr>Форма 3</vt:lpstr>
      <vt:lpstr>Форма 4</vt:lpstr>
      <vt:lpstr>форма 6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2022-12-07T08:54:35Z</cp:lastPrinted>
  <dcterms:created xsi:type="dcterms:W3CDTF">2006-09-16T00:00:00Z</dcterms:created>
  <dcterms:modified xsi:type="dcterms:W3CDTF">2026-07-03T13:59:09Z</dcterms:modified>
</cp:coreProperties>
</file>