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445296C-64CC-4051-9422-177AA283493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D22" i="4" l="1"/>
  <c r="E22" i="4"/>
  <c r="D35" i="4"/>
  <c r="D30" i="4"/>
  <c r="D29" i="4"/>
  <c r="D27" i="4"/>
  <c r="D28" i="4"/>
  <c r="P21" i="4"/>
  <c r="L21" i="4"/>
  <c r="I21" i="4"/>
  <c r="D21" i="4"/>
  <c r="J22" i="4"/>
  <c r="H22" i="4"/>
  <c r="J36" i="4" l="1"/>
  <c r="V21" i="4" l="1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T31" i="4" s="1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29" i="4" l="1"/>
  <c r="T35" i="4"/>
  <c r="T26" i="4"/>
  <c r="T34" i="4"/>
  <c r="D17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Q17" i="3"/>
  <c r="L17" i="3"/>
  <c r="I17" i="3"/>
  <c r="R17" i="3"/>
  <c r="K22" i="4"/>
  <c r="M22" i="4"/>
  <c r="O22" i="4"/>
  <c r="Q22" i="4"/>
  <c r="R22" i="4"/>
  <c r="S22" i="4"/>
  <c r="W22" i="4"/>
  <c r="P9" i="2" l="1"/>
  <c r="P17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9" i="3"/>
  <c r="F19" i="3"/>
  <c r="G19" i="3"/>
  <c r="H19" i="3"/>
  <c r="J19" i="3"/>
  <c r="K19" i="3"/>
  <c r="M19" i="3"/>
  <c r="N19" i="3"/>
  <c r="O19" i="3"/>
  <c r="O21" i="3" s="1"/>
  <c r="S19" i="3"/>
  <c r="D19" i="3"/>
  <c r="F36" i="4"/>
  <c r="G36" i="4"/>
  <c r="W36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T18" i="7" s="1"/>
  <c r="U17" i="7"/>
  <c r="U18" i="7" s="1"/>
  <c r="X17" i="7"/>
  <c r="X18" i="7" s="1"/>
  <c r="Y17" i="7"/>
  <c r="Q18" i="7"/>
  <c r="R19" i="3"/>
  <c r="L19" i="3"/>
  <c r="I19" i="3"/>
  <c r="Q19" i="3"/>
  <c r="V20" i="4"/>
  <c r="U16" i="4"/>
  <c r="D9" i="3"/>
  <c r="Q9" i="3" s="1"/>
  <c r="I9" i="3"/>
  <c r="L9" i="3"/>
  <c r="D10" i="3"/>
  <c r="Q10" i="3" s="1"/>
  <c r="P10" i="3" s="1"/>
  <c r="I10" i="3"/>
  <c r="L10" i="3"/>
  <c r="D11" i="3"/>
  <c r="Q11" i="3" s="1"/>
  <c r="I11" i="3"/>
  <c r="L11" i="3"/>
  <c r="D12" i="3"/>
  <c r="Q12" i="3" s="1"/>
  <c r="I12" i="3"/>
  <c r="L12" i="3"/>
  <c r="S13" i="3"/>
  <c r="R13" i="3"/>
  <c r="L13" i="3"/>
  <c r="I13" i="3"/>
  <c r="D13" i="3"/>
  <c r="Q13" i="3" s="1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4" i="3"/>
  <c r="J14" i="3"/>
  <c r="S12" i="3"/>
  <c r="S11" i="3"/>
  <c r="S10" i="3"/>
  <c r="S9" i="3"/>
  <c r="S14" i="3" s="1"/>
  <c r="R12" i="3"/>
  <c r="R11" i="3"/>
  <c r="R10" i="3"/>
  <c r="R9" i="3"/>
  <c r="O14" i="3"/>
  <c r="M14" i="3"/>
  <c r="M21" i="3"/>
  <c r="K14" i="3"/>
  <c r="H14" i="3"/>
  <c r="G14" i="3"/>
  <c r="F14" i="3"/>
  <c r="E14" i="3"/>
  <c r="K21" i="3" l="1"/>
  <c r="L36" i="4"/>
  <c r="I17" i="4"/>
  <c r="I36" i="4"/>
  <c r="P36" i="4"/>
  <c r="V36" i="4"/>
  <c r="V22" i="4"/>
  <c r="P22" i="4"/>
  <c r="I22" i="4"/>
  <c r="L22" i="4"/>
  <c r="D36" i="4"/>
  <c r="N21" i="3"/>
  <c r="N10" i="2"/>
  <c r="N11" i="2" s="1"/>
  <c r="B7" i="1" s="1"/>
  <c r="O10" i="2"/>
  <c r="O11" i="2" s="1"/>
  <c r="U36" i="4"/>
  <c r="P19" i="3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1" i="3"/>
  <c r="P9" i="3"/>
  <c r="H21" i="3"/>
  <c r="D14" i="3"/>
  <c r="D21" i="3" s="1"/>
  <c r="L14" i="3"/>
  <c r="L21" i="3" s="1"/>
  <c r="S21" i="3"/>
  <c r="G21" i="3"/>
  <c r="F21" i="3"/>
  <c r="P13" i="3"/>
  <c r="P12" i="3"/>
  <c r="R14" i="3"/>
  <c r="R21" i="3" s="1"/>
  <c r="I14" i="3"/>
  <c r="I21" i="3" s="1"/>
  <c r="P11" i="3"/>
  <c r="J21" i="3"/>
  <c r="E38" i="4"/>
  <c r="F38" i="4"/>
  <c r="K38" i="4"/>
  <c r="R38" i="4"/>
  <c r="T14" i="4"/>
  <c r="T16" i="4"/>
  <c r="U17" i="4"/>
  <c r="B17" i="1" s="1"/>
  <c r="Q14" i="3"/>
  <c r="B19" i="1" l="1"/>
  <c r="T36" i="4"/>
  <c r="P38" i="4"/>
  <c r="T17" i="4"/>
  <c r="I38" i="4"/>
  <c r="L38" i="4"/>
  <c r="D38" i="4"/>
  <c r="V38" i="4"/>
  <c r="P14" i="3"/>
  <c r="B12" i="1"/>
  <c r="Q21" i="3"/>
  <c r="B13" i="1" s="1"/>
  <c r="P21" i="3"/>
  <c r="B5" i="1"/>
  <c r="B26" i="1" s="1"/>
  <c r="B10" i="1" l="1"/>
  <c r="B27" i="1"/>
  <c r="B24" i="1" s="1"/>
  <c r="U38" i="4"/>
  <c r="B14" i="1"/>
  <c r="T38" i="4"/>
</calcChain>
</file>

<file path=xl/sharedStrings.xml><?xml version="1.0" encoding="utf-8"?>
<sst xmlns="http://schemas.openxmlformats.org/spreadsheetml/2006/main" count="307" uniqueCount="178">
  <si>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</si>
  <si>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</si>
  <si>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</si>
  <si>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</si>
  <si>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</si>
  <si>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</si>
  <si>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</si>
  <si>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</si>
  <si>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</si>
  <si>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</si>
  <si>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</si>
  <si>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</si>
  <si>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</si>
  <si>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</si>
  <si>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</si>
  <si>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</si>
  <si>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</si>
  <si>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</si>
  <si>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</si>
  <si>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</si>
  <si>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</si>
  <si>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</si>
  <si>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</si>
  <si>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</si>
  <si>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</si>
  <si>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</si>
  <si>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</si>
  <si>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</si>
  <si>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</si>
  <si>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</si>
  <si>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</si>
  <si>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</si>
  <si>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</si>
  <si>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</si>
  <si>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</si>
  <si>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</si>
  <si>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</si>
  <si>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</si>
  <si>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</si>
  <si>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</si>
  <si>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</si>
  <si>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</si>
  <si>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</si>
  <si>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</si>
  <si>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</si>
  <si>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</si>
  <si>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</si>
  <si>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</si>
  <si>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</si>
  <si>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</si>
  <si>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</si>
  <si>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</si>
  <si>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</si>
  <si>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</si>
  <si>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</si>
  <si>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</si>
  <si>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</si>
  <si>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</si>
  <si>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</si>
  <si>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</si>
  <si>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</si>
  <si>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</si>
  <si>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</si>
  <si>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</si>
  <si>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</si>
  <si>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</si>
  <si>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</si>
  <si>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</si>
  <si>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</si>
  <si>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</si>
  <si>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</si>
  <si>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</si>
  <si>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</si>
  <si>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</si>
  <si>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</si>
  <si>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</si>
  <si>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</si>
  <si>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</si>
  <si>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</si>
  <si>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</si>
  <si>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</si>
  <si>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</si>
  <si>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</si>
  <si>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</si>
  <si>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</si>
  <si>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</si>
  <si>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</si>
  <si>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</si>
  <si>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</si>
  <si>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</si>
  <si>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</si>
  <si>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</si>
  <si>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</si>
  <si>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</si>
  <si>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</si>
  <si>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</si>
  <si>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</si>
  <si>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</si>
  <si>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</si>
  <si>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</si>
  <si>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</si>
  <si>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</si>
  <si>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</si>
  <si>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</si>
  <si>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</si>
  <si>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</si>
  <si>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</si>
  <si>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</si>
  <si>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</si>
  <si>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</si>
  <si>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</si>
  <si>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</si>
  <si>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</si>
  <si>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</si>
  <si>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</si>
  <si>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</si>
  <si>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</si>
  <si>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</si>
  <si>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</si>
  <si>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</si>
  <si>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</si>
  <si>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</si>
  <si>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</si>
  <si>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</si>
  <si>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</si>
  <si>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</si>
  <si>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</si>
  <si>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</si>
  <si>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</si>
  <si>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</si>
  <si>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</si>
  <si>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Н.В. Ворнцова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</si>
  <si>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</si>
  <si>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</si>
  <si>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</si>
  <si>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</si>
  <si>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</si>
  <si>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</si>
  <si>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</si>
  <si>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</si>
  <si>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</si>
  <si>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</si>
  <si>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</si>
  <si>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</si>
  <si>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</si>
  <si>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</si>
  <si>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</si>
  <si>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</si>
  <si>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</si>
  <si>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</si>
  <si>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</si>
  <si>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</si>
  <si>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</si>
  <si>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</si>
  <si>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</si>
  <si>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</si>
  <si>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</si>
  <si>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</si>
  <si>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</si>
  <si>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</si>
  <si>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</si>
  <si>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Наименование, номер и дата документа, подтверждающего сумму задолженности                  на 01.01.2026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</si>
  <si>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</si>
  <si>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</si>
  <si>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</si>
  <si>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</si>
  <si>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01.01.26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</si>
  <si>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</si>
  <si>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</si>
  <si>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</si>
  <si>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</si>
  <si>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 марта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</si>
  <si>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марта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</si>
  <si>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марта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</si>
  <si>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марта  2026 года</t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</si>
  <si>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марта 2026 года </t>
  </si>
  <si>
    <t>Начислено на    01.03.2026г.</t>
  </si>
  <si>
    <t>Задолженность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</si>
</sst>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0" fontId="4" fillId="0" borderId="7" xfId="0" applyFont="1" applyBorder="1" applyAlignment="1">
      <alignment vertical="center" wrapText="1"/>
    </xf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5" borderId="26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0" fontId="1" fillId="5" borderId="39" xfId="0" applyFont="1" applyFill="1" applyBorder="1" applyAlignment="1">
      <alignment horizontal="center" wrapText="1"/>
    </xf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1" fillId="7" borderId="26" xfId="0" applyFont="1" applyFill="1" applyBorder="1" applyAlignment="1">
      <alignment horizontal="center" wrapText="1"/>
    </xf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4" fillId="8" borderId="39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4" fontId="20" fillId="0" borderId="0" xfId="0" applyNumberFormat="1" applyFont="1"/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2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/>
    </xf>
    <xf numFmtId="0" fontId="13" fillId="0" borderId="6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9" fillId="0" borderId="0" xfId="2" applyFont="1" applyAlignment="1">
      <alignment horizontal="center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workbookViewId="0">
      <selection activeCell="A2" sqref="A2:B2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91" t="s">
        <v>171</v>
      </c>
      <c r="B2" s="292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2'!Q14)</f>
        <v>0</v>
      </c>
    </row>
    <row r="13" spans="1:5" s="1" customFormat="1" ht="30" x14ac:dyDescent="0.25">
      <c r="A13" s="8" t="s">
        <v>11</v>
      </c>
      <c r="B13" s="25">
        <f>'Форма 2'!Q21</f>
        <v>0</v>
      </c>
    </row>
    <row r="14" spans="1:5" s="1" customFormat="1" ht="30" x14ac:dyDescent="0.25">
      <c r="A14" s="8" t="s">
        <v>12</v>
      </c>
      <c r="B14" s="25">
        <f>SUM(B16:B19)</f>
        <v>84968200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35000000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84968200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35000000</v>
      </c>
    </row>
    <row r="27" spans="1:2" s="1" customFormat="1" ht="15" x14ac:dyDescent="0.25">
      <c r="A27" s="8" t="s">
        <v>22</v>
      </c>
      <c r="B27" s="25">
        <f>SUM(B13,B18,B19)</f>
        <v>49968200</v>
      </c>
    </row>
    <row r="31" spans="1:2" x14ac:dyDescent="0.25">
      <c r="A31" s="100" t="s">
        <v>168</v>
      </c>
      <c r="B31" s="216" t="s">
        <v>169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zoomScaleNormal="100" zoomScaleSheetLayoutView="80" workbookViewId="0">
      <pane xSplit="4" ySplit="6" topLeftCell="E20" activePane="bottomRight" state="frozen"/>
      <selection pane="topRight" activeCell="E1" sqref="E1"/>
      <selection pane="bottomLeft" activeCell="A7" sqref="A7"/>
      <selection pane="bottomRight" activeCell="E2" sqref="E2:S2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294" t="s">
        <v>47</v>
      </c>
      <c r="S1" s="294"/>
    </row>
    <row r="2" spans="1:19" ht="40.9" customHeight="1" x14ac:dyDescent="0.25">
      <c r="A2" s="6"/>
      <c r="B2" s="6"/>
      <c r="C2" s="6"/>
      <c r="D2" s="6"/>
      <c r="E2" s="295" t="s">
        <v>172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x14ac:dyDescent="0.25">
      <c r="S3" s="2" t="s">
        <v>2</v>
      </c>
    </row>
    <row r="4" spans="1:19" ht="50.25" customHeight="1" x14ac:dyDescent="0.25">
      <c r="A4" s="301" t="s">
        <v>23</v>
      </c>
      <c r="B4" s="301" t="s">
        <v>24</v>
      </c>
      <c r="C4" s="301" t="s">
        <v>25</v>
      </c>
      <c r="D4" s="301" t="s">
        <v>26</v>
      </c>
      <c r="E4" s="298" t="s">
        <v>28</v>
      </c>
      <c r="F4" s="299"/>
      <c r="G4" s="300"/>
      <c r="H4" s="298" t="s">
        <v>31</v>
      </c>
      <c r="I4" s="299"/>
      <c r="J4" s="300"/>
      <c r="K4" s="298" t="s">
        <v>32</v>
      </c>
      <c r="L4" s="299"/>
      <c r="M4" s="300"/>
      <c r="N4" s="298" t="s">
        <v>33</v>
      </c>
      <c r="O4" s="299"/>
      <c r="P4" s="300"/>
      <c r="Q4" s="298" t="s">
        <v>34</v>
      </c>
      <c r="R4" s="299"/>
      <c r="S4" s="300"/>
    </row>
    <row r="5" spans="1:19" ht="14.45" customHeight="1" x14ac:dyDescent="0.25">
      <c r="A5" s="302"/>
      <c r="B5" s="302"/>
      <c r="C5" s="302"/>
      <c r="D5" s="302"/>
      <c r="E5" s="296" t="s">
        <v>27</v>
      </c>
      <c r="F5" s="297" t="s">
        <v>5</v>
      </c>
      <c r="G5" s="297"/>
      <c r="H5" s="296" t="s">
        <v>27</v>
      </c>
      <c r="I5" s="297" t="s">
        <v>5</v>
      </c>
      <c r="J5" s="297"/>
      <c r="K5" s="296" t="s">
        <v>27</v>
      </c>
      <c r="L5" s="297" t="s">
        <v>5</v>
      </c>
      <c r="M5" s="297"/>
      <c r="N5" s="296" t="s">
        <v>27</v>
      </c>
      <c r="O5" s="297" t="s">
        <v>5</v>
      </c>
      <c r="P5" s="297"/>
      <c r="Q5" s="296" t="s">
        <v>27</v>
      </c>
      <c r="R5" s="297" t="s">
        <v>5</v>
      </c>
      <c r="S5" s="297"/>
    </row>
    <row r="6" spans="1:19" ht="55.9" customHeight="1" x14ac:dyDescent="0.25">
      <c r="A6" s="303"/>
      <c r="B6" s="303"/>
      <c r="C6" s="303"/>
      <c r="D6" s="303"/>
      <c r="E6" s="296"/>
      <c r="F6" s="9" t="s">
        <v>29</v>
      </c>
      <c r="G6" s="9" t="s">
        <v>30</v>
      </c>
      <c r="H6" s="296"/>
      <c r="I6" s="9" t="s">
        <v>29</v>
      </c>
      <c r="J6" s="9" t="s">
        <v>30</v>
      </c>
      <c r="K6" s="296"/>
      <c r="L6" s="9" t="s">
        <v>29</v>
      </c>
      <c r="M6" s="9" t="s">
        <v>30</v>
      </c>
      <c r="N6" s="296"/>
      <c r="O6" s="9" t="s">
        <v>29</v>
      </c>
      <c r="P6" s="9" t="s">
        <v>30</v>
      </c>
      <c r="Q6" s="296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310" t="s">
        <v>35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2"/>
    </row>
    <row r="9" spans="1:19" ht="142.5" customHeight="1" x14ac:dyDescent="0.25">
      <c r="A9" s="162" t="s">
        <v>140</v>
      </c>
      <c r="B9" s="162"/>
      <c r="C9" s="169"/>
      <c r="D9" s="161"/>
      <c r="E9" s="18">
        <v>0</v>
      </c>
      <c r="F9" s="18">
        <v>0</v>
      </c>
      <c r="G9" s="18">
        <v>0</v>
      </c>
      <c r="H9" s="163">
        <f>I9+J9</f>
        <v>0</v>
      </c>
      <c r="I9" s="170"/>
      <c r="J9" s="170"/>
      <c r="K9" s="163">
        <f>L9+M9</f>
        <v>0</v>
      </c>
      <c r="L9" s="170"/>
      <c r="M9" s="170"/>
      <c r="N9" s="25">
        <f>E9+H9-K9</f>
        <v>0</v>
      </c>
      <c r="O9" s="170">
        <f>F9+I9-L9</f>
        <v>0</v>
      </c>
      <c r="P9" s="170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4">
        <f t="shared" ref="E10:G10" si="0">E9</f>
        <v>0</v>
      </c>
      <c r="F10" s="134">
        <f t="shared" si="0"/>
        <v>0</v>
      </c>
      <c r="G10" s="134">
        <f t="shared" si="0"/>
        <v>0</v>
      </c>
      <c r="H10" s="134">
        <f>H9</f>
        <v>0</v>
      </c>
      <c r="I10" s="134">
        <f t="shared" ref="I10:P10" si="1">I9</f>
        <v>0</v>
      </c>
      <c r="J10" s="134">
        <f t="shared" si="1"/>
        <v>0</v>
      </c>
      <c r="K10" s="134">
        <f t="shared" si="1"/>
        <v>0</v>
      </c>
      <c r="L10" s="134">
        <f t="shared" si="1"/>
        <v>0</v>
      </c>
      <c r="M10" s="134">
        <f t="shared" si="1"/>
        <v>0</v>
      </c>
      <c r="N10" s="134">
        <f t="shared" si="1"/>
        <v>0</v>
      </c>
      <c r="O10" s="134">
        <f t="shared" si="1"/>
        <v>0</v>
      </c>
      <c r="P10" s="134">
        <f t="shared" si="1"/>
        <v>0</v>
      </c>
      <c r="Q10" s="18"/>
      <c r="R10" s="18"/>
      <c r="S10" s="18"/>
    </row>
    <row r="11" spans="1:19" s="11" customFormat="1" ht="14.25" x14ac:dyDescent="0.2">
      <c r="A11" s="304" t="s">
        <v>27</v>
      </c>
      <c r="B11" s="305"/>
      <c r="C11" s="305"/>
      <c r="D11" s="305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306" t="s">
        <v>36</v>
      </c>
      <c r="B12" s="307"/>
      <c r="C12" s="307"/>
      <c r="D12" s="30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310" t="s">
        <v>41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304" t="s">
        <v>27</v>
      </c>
      <c r="B16" s="305"/>
      <c r="C16" s="305"/>
      <c r="D16" s="30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306" t="s">
        <v>37</v>
      </c>
      <c r="B17" s="307"/>
      <c r="C17" s="307"/>
      <c r="D17" s="30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310" t="s">
        <v>42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2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304" t="s">
        <v>27</v>
      </c>
      <c r="B21" s="305"/>
      <c r="C21" s="305"/>
      <c r="D21" s="30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306" t="s">
        <v>38</v>
      </c>
      <c r="B22" s="307"/>
      <c r="C22" s="307"/>
      <c r="D22" s="30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304" t="s">
        <v>39</v>
      </c>
      <c r="B23" s="305"/>
      <c r="C23" s="305"/>
      <c r="D23" s="30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304" t="s">
        <v>40</v>
      </c>
      <c r="B24" s="305"/>
      <c r="C24" s="305"/>
      <c r="D24" s="30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293" t="s">
        <v>168</v>
      </c>
      <c r="B31" s="293"/>
      <c r="C31" s="293"/>
      <c r="D31" s="293"/>
      <c r="G31" s="216" t="s">
        <v>170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131</v>
      </c>
    </row>
  </sheetData>
  <mergeCells count="33"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  <mergeCell ref="N5:N6"/>
    <mergeCell ref="O5:P5"/>
    <mergeCell ref="C4:C6"/>
    <mergeCell ref="B4:B6"/>
    <mergeCell ref="A21:D21"/>
    <mergeCell ref="A17:D17"/>
    <mergeCell ref="A4:A6"/>
    <mergeCell ref="D4:D6"/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" sqref="D2:S2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294" t="s">
        <v>48</v>
      </c>
      <c r="S1" s="294"/>
    </row>
    <row r="2" spans="1:19" ht="43.9" customHeight="1" x14ac:dyDescent="0.25">
      <c r="D2" s="295" t="s">
        <v>173</v>
      </c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4" spans="1:19" ht="37.15" customHeight="1" x14ac:dyDescent="0.25">
      <c r="A4" s="301" t="s">
        <v>23</v>
      </c>
      <c r="B4" s="301" t="s">
        <v>53</v>
      </c>
      <c r="C4" s="301" t="s">
        <v>52</v>
      </c>
      <c r="D4" s="298" t="s">
        <v>55</v>
      </c>
      <c r="E4" s="299"/>
      <c r="F4" s="299"/>
      <c r="G4" s="300"/>
      <c r="H4" s="331" t="s">
        <v>56</v>
      </c>
      <c r="I4" s="298" t="s">
        <v>57</v>
      </c>
      <c r="J4" s="299"/>
      <c r="K4" s="300"/>
      <c r="L4" s="298" t="s">
        <v>124</v>
      </c>
      <c r="M4" s="299"/>
      <c r="N4" s="299"/>
      <c r="O4" s="300"/>
      <c r="P4" s="298" t="s">
        <v>98</v>
      </c>
      <c r="Q4" s="299"/>
      <c r="R4" s="299"/>
      <c r="S4" s="300"/>
    </row>
    <row r="5" spans="1:19" x14ac:dyDescent="0.25">
      <c r="A5" s="302"/>
      <c r="B5" s="302"/>
      <c r="C5" s="302"/>
      <c r="D5" s="329" t="s">
        <v>27</v>
      </c>
      <c r="E5" s="310" t="s">
        <v>5</v>
      </c>
      <c r="F5" s="311"/>
      <c r="G5" s="312"/>
      <c r="H5" s="332"/>
      <c r="I5" s="329" t="s">
        <v>27</v>
      </c>
      <c r="J5" s="310" t="s">
        <v>5</v>
      </c>
      <c r="K5" s="312"/>
      <c r="L5" s="329" t="s">
        <v>27</v>
      </c>
      <c r="M5" s="310" t="s">
        <v>5</v>
      </c>
      <c r="N5" s="311"/>
      <c r="O5" s="312"/>
      <c r="P5" s="329" t="s">
        <v>27</v>
      </c>
      <c r="Q5" s="310" t="s">
        <v>5</v>
      </c>
      <c r="R5" s="311"/>
      <c r="S5" s="312"/>
    </row>
    <row r="6" spans="1:19" ht="58.9" customHeight="1" x14ac:dyDescent="0.25">
      <c r="A6" s="303"/>
      <c r="B6" s="303"/>
      <c r="C6" s="303"/>
      <c r="D6" s="330"/>
      <c r="E6" s="9" t="s">
        <v>29</v>
      </c>
      <c r="F6" s="9" t="s">
        <v>30</v>
      </c>
      <c r="G6" s="9" t="s">
        <v>54</v>
      </c>
      <c r="H6" s="333"/>
      <c r="I6" s="330"/>
      <c r="J6" s="9" t="s">
        <v>30</v>
      </c>
      <c r="K6" s="9" t="s">
        <v>54</v>
      </c>
      <c r="L6" s="330"/>
      <c r="M6" s="9" t="s">
        <v>29</v>
      </c>
      <c r="N6" s="9" t="s">
        <v>30</v>
      </c>
      <c r="O6" s="9" t="s">
        <v>54</v>
      </c>
      <c r="P6" s="330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326" t="s">
        <v>58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8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3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24" hidden="1" customHeight="1" x14ac:dyDescent="0.25">
      <c r="A12" s="23"/>
      <c r="B12" s="21"/>
      <c r="C12" s="21"/>
      <c r="D12" s="22">
        <f>SUM(E12,F12)</f>
        <v>0</v>
      </c>
      <c r="E12" s="18"/>
      <c r="F12" s="18"/>
      <c r="G12" s="18"/>
      <c r="H12" s="18"/>
      <c r="I12" s="22">
        <f>SUM(J12,K12)</f>
        <v>0</v>
      </c>
      <c r="J12" s="18"/>
      <c r="K12" s="18"/>
      <c r="L12" s="22">
        <f>SUM(M12,N12,O12)</f>
        <v>0</v>
      </c>
      <c r="M12" s="18"/>
      <c r="N12" s="18"/>
      <c r="O12" s="18"/>
      <c r="P12" s="22">
        <f>SUM(Q12:S12)</f>
        <v>0</v>
      </c>
      <c r="Q12" s="22">
        <f>(D12+H12)-M12</f>
        <v>0</v>
      </c>
      <c r="R12" s="22">
        <f t="shared" si="0"/>
        <v>0</v>
      </c>
      <c r="S12" s="22">
        <f t="shared" si="0"/>
        <v>0</v>
      </c>
    </row>
    <row r="13" spans="1:19" ht="24" hidden="1" customHeight="1" x14ac:dyDescent="0.25">
      <c r="A13" s="23"/>
      <c r="B13" s="21"/>
      <c r="C13" s="21"/>
      <c r="D13" s="22">
        <f>SUM(E13,F13)</f>
        <v>0</v>
      </c>
      <c r="E13" s="18"/>
      <c r="F13" s="18"/>
      <c r="G13" s="18"/>
      <c r="H13" s="18"/>
      <c r="I13" s="22">
        <f>SUM(J13,K13)</f>
        <v>0</v>
      </c>
      <c r="J13" s="18"/>
      <c r="K13" s="18"/>
      <c r="L13" s="22">
        <f>SUM(M13,N13,O13)</f>
        <v>0</v>
      </c>
      <c r="M13" s="18"/>
      <c r="N13" s="18"/>
      <c r="O13" s="18"/>
      <c r="P13" s="22">
        <f>SUM(Q13:S13)</f>
        <v>0</v>
      </c>
      <c r="Q13" s="22">
        <f>(D13+H13)-M13</f>
        <v>0</v>
      </c>
      <c r="R13" s="22">
        <f t="shared" si="0"/>
        <v>0</v>
      </c>
      <c r="S13" s="22">
        <f t="shared" si="0"/>
        <v>0</v>
      </c>
    </row>
    <row r="14" spans="1:19" s="14" customFormat="1" ht="14.25" x14ac:dyDescent="0.2">
      <c r="A14" s="304" t="s">
        <v>27</v>
      </c>
      <c r="B14" s="305"/>
      <c r="C14" s="309"/>
      <c r="D14" s="19">
        <f t="shared" ref="D14:S14" si="1">SUM(D9:D13)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</row>
    <row r="15" spans="1:19" x14ac:dyDescent="0.25">
      <c r="A15" s="313" t="s">
        <v>36</v>
      </c>
      <c r="B15" s="314"/>
      <c r="C15" s="3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thickBot="1" x14ac:dyDescent="0.3">
      <c r="A16" s="319" t="s">
        <v>59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1"/>
    </row>
    <row r="17" spans="1:19" ht="62.25" customHeight="1" thickBot="1" x14ac:dyDescent="0.3">
      <c r="A17" s="168"/>
      <c r="B17" s="138"/>
      <c r="C17" s="177"/>
      <c r="D17" s="120">
        <f>E17+F17+G17</f>
        <v>0</v>
      </c>
      <c r="E17" s="132"/>
      <c r="F17" s="132"/>
      <c r="G17" s="132"/>
      <c r="H17" s="171"/>
      <c r="I17" s="142">
        <f>J17+K17</f>
        <v>0</v>
      </c>
      <c r="J17" s="173"/>
      <c r="K17" s="171"/>
      <c r="L17" s="120">
        <f>M17+N17+O17</f>
        <v>0</v>
      </c>
      <c r="M17" s="171"/>
      <c r="N17" s="173"/>
      <c r="O17" s="143"/>
      <c r="P17" s="120">
        <f>Q17+R17+S17</f>
        <v>0</v>
      </c>
      <c r="Q17" s="120">
        <f>E17+H17-M17</f>
        <v>0</v>
      </c>
      <c r="R17" s="120">
        <f>F17+J17-N17</f>
        <v>0</v>
      </c>
      <c r="S17" s="121"/>
    </row>
    <row r="18" spans="1:19" ht="95.25" hidden="1" customHeight="1" thickBot="1" x14ac:dyDescent="0.3">
      <c r="A18" s="128"/>
      <c r="B18" s="138"/>
      <c r="C18" s="131"/>
      <c r="D18" s="120"/>
      <c r="E18" s="132"/>
      <c r="F18" s="132"/>
      <c r="G18" s="132"/>
      <c r="H18" s="133"/>
      <c r="I18" s="142"/>
      <c r="J18" s="133"/>
      <c r="K18" s="143"/>
      <c r="L18" s="120"/>
      <c r="M18" s="133"/>
      <c r="N18" s="133"/>
      <c r="O18" s="143"/>
      <c r="P18" s="120"/>
      <c r="Q18" s="120"/>
      <c r="R18" s="120"/>
      <c r="S18" s="121"/>
    </row>
    <row r="19" spans="1:19" s="14" customFormat="1" ht="14.25" x14ac:dyDescent="0.2">
      <c r="A19" s="322" t="s">
        <v>27</v>
      </c>
      <c r="B19" s="323"/>
      <c r="C19" s="324"/>
      <c r="D19" s="144">
        <f>SUM(D17:D18)</f>
        <v>0</v>
      </c>
      <c r="E19" s="144">
        <f t="shared" ref="E19:S19" si="2">SUM(E17:E18)</f>
        <v>0</v>
      </c>
      <c r="F19" s="144">
        <f t="shared" si="2"/>
        <v>0</v>
      </c>
      <c r="G19" s="144">
        <f t="shared" si="2"/>
        <v>0</v>
      </c>
      <c r="H19" s="144">
        <f t="shared" si="2"/>
        <v>0</v>
      </c>
      <c r="I19" s="144">
        <f t="shared" si="2"/>
        <v>0</v>
      </c>
      <c r="J19" s="144">
        <f t="shared" si="2"/>
        <v>0</v>
      </c>
      <c r="K19" s="144">
        <f t="shared" si="2"/>
        <v>0</v>
      </c>
      <c r="L19" s="144">
        <f t="shared" si="2"/>
        <v>0</v>
      </c>
      <c r="M19" s="144">
        <f t="shared" si="2"/>
        <v>0</v>
      </c>
      <c r="N19" s="144">
        <f t="shared" si="2"/>
        <v>0</v>
      </c>
      <c r="O19" s="144">
        <f t="shared" si="2"/>
        <v>0</v>
      </c>
      <c r="P19" s="144">
        <f t="shared" si="2"/>
        <v>0</v>
      </c>
      <c r="Q19" s="144">
        <f t="shared" si="2"/>
        <v>0</v>
      </c>
      <c r="R19" s="144">
        <f t="shared" si="2"/>
        <v>0</v>
      </c>
      <c r="S19" s="144">
        <f t="shared" si="2"/>
        <v>0</v>
      </c>
    </row>
    <row r="20" spans="1:19" x14ac:dyDescent="0.25">
      <c r="A20" s="313" t="s">
        <v>37</v>
      </c>
      <c r="B20" s="314"/>
      <c r="C20" s="31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304" t="s">
        <v>60</v>
      </c>
      <c r="B21" s="305"/>
      <c r="C21" s="309"/>
      <c r="D21" s="19">
        <f t="shared" ref="D21:S21" si="3">SUM(D14,D19)</f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0</v>
      </c>
      <c r="R21" s="19">
        <f t="shared" si="3"/>
        <v>0</v>
      </c>
      <c r="S21" s="19">
        <f t="shared" si="3"/>
        <v>0</v>
      </c>
    </row>
    <row r="22" spans="1:19" s="14" customFormat="1" ht="14.25" x14ac:dyDescent="0.2">
      <c r="A22" s="316" t="s">
        <v>61</v>
      </c>
      <c r="B22" s="317"/>
      <c r="C22" s="3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>
        <v>0</v>
      </c>
      <c r="Q22" s="19">
        <v>0</v>
      </c>
      <c r="R22" s="19"/>
      <c r="S22" s="19"/>
    </row>
    <row r="23" spans="1:19" x14ac:dyDescent="0.25">
      <c r="A23" s="1" t="s">
        <v>43</v>
      </c>
    </row>
    <row r="24" spans="1:19" x14ac:dyDescent="0.25">
      <c r="A24" s="1" t="s">
        <v>49</v>
      </c>
    </row>
    <row r="25" spans="1:19" x14ac:dyDescent="0.25">
      <c r="A25" s="1" t="s">
        <v>50</v>
      </c>
    </row>
    <row r="27" spans="1:19" ht="15.75" customHeight="1" x14ac:dyDescent="0.25">
      <c r="A27" s="325" t="s">
        <v>168</v>
      </c>
      <c r="B27" s="325"/>
      <c r="C27" s="325"/>
      <c r="D27" s="4"/>
      <c r="E27" s="4"/>
      <c r="F27" s="4"/>
      <c r="G27" s="4"/>
      <c r="H27" s="4"/>
      <c r="I27" s="4" t="s">
        <v>170</v>
      </c>
    </row>
    <row r="28" spans="1:19" ht="15.75" x14ac:dyDescent="0.25">
      <c r="A28" s="106"/>
      <c r="B28" s="107"/>
      <c r="C28" s="4"/>
      <c r="D28" s="4"/>
      <c r="E28" s="4"/>
      <c r="F28" s="4"/>
      <c r="G28" s="4"/>
      <c r="H28" s="4"/>
      <c r="I28" s="4"/>
    </row>
    <row r="29" spans="1:19" ht="15.7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9" ht="15.75" x14ac:dyDescent="0.25">
      <c r="A30" s="95" t="s">
        <v>99</v>
      </c>
      <c r="B30" s="4"/>
      <c r="C30" s="4"/>
      <c r="D30" s="4"/>
      <c r="E30" s="4"/>
      <c r="F30" s="4"/>
      <c r="G30" s="4"/>
      <c r="H30" s="4"/>
      <c r="I30" s="95" t="s">
        <v>129</v>
      </c>
    </row>
    <row r="31" spans="1:19" ht="15.7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hidden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130</v>
      </c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95" t="s">
        <v>128</v>
      </c>
      <c r="B37" s="4"/>
      <c r="C37" s="4"/>
      <c r="D37" s="4"/>
      <c r="E37" s="4"/>
      <c r="F37" s="4"/>
      <c r="G37" s="4"/>
      <c r="H37" s="4"/>
      <c r="I37" s="4"/>
    </row>
  </sheetData>
  <mergeCells count="27"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  <mergeCell ref="A27:C27"/>
    <mergeCell ref="A14:C14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A15:C15"/>
    <mergeCell ref="A22:C22"/>
    <mergeCell ref="A21:C21"/>
    <mergeCell ref="A16:S16"/>
    <mergeCell ref="A20:C20"/>
    <mergeCell ref="A19:C1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J14" sqref="J14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294" t="s">
        <v>69</v>
      </c>
      <c r="W1" s="294"/>
    </row>
    <row r="2" spans="1:23" ht="47.45" customHeight="1" x14ac:dyDescent="0.25">
      <c r="D2" s="295" t="s">
        <v>174</v>
      </c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</row>
    <row r="4" spans="1:23" ht="48" customHeight="1" x14ac:dyDescent="0.25">
      <c r="A4" s="297" t="s">
        <v>23</v>
      </c>
      <c r="B4" s="297" t="s">
        <v>51</v>
      </c>
      <c r="C4" s="297" t="s">
        <v>52</v>
      </c>
      <c r="D4" s="297" t="s">
        <v>64</v>
      </c>
      <c r="E4" s="297"/>
      <c r="F4" s="297"/>
      <c r="G4" s="297"/>
      <c r="H4" s="344" t="s">
        <v>65</v>
      </c>
      <c r="I4" s="298" t="s">
        <v>57</v>
      </c>
      <c r="J4" s="299"/>
      <c r="K4" s="300"/>
      <c r="L4" s="297" t="s">
        <v>67</v>
      </c>
      <c r="M4" s="297"/>
      <c r="N4" s="297"/>
      <c r="O4" s="297"/>
      <c r="P4" s="297" t="s">
        <v>66</v>
      </c>
      <c r="Q4" s="297"/>
      <c r="R4" s="297"/>
      <c r="S4" s="297"/>
      <c r="T4" s="298" t="s">
        <v>68</v>
      </c>
      <c r="U4" s="299"/>
      <c r="V4" s="299"/>
      <c r="W4" s="300"/>
    </row>
    <row r="5" spans="1:23" x14ac:dyDescent="0.25">
      <c r="A5" s="297"/>
      <c r="B5" s="297"/>
      <c r="C5" s="297"/>
      <c r="D5" s="296" t="s">
        <v>27</v>
      </c>
      <c r="E5" s="297" t="s">
        <v>5</v>
      </c>
      <c r="F5" s="297"/>
      <c r="G5" s="297"/>
      <c r="H5" s="345"/>
      <c r="I5" s="329" t="s">
        <v>27</v>
      </c>
      <c r="J5" s="310" t="s">
        <v>5</v>
      </c>
      <c r="K5" s="312"/>
      <c r="L5" s="296" t="s">
        <v>27</v>
      </c>
      <c r="M5" s="297" t="s">
        <v>5</v>
      </c>
      <c r="N5" s="297"/>
      <c r="O5" s="297"/>
      <c r="P5" s="296" t="s">
        <v>27</v>
      </c>
      <c r="Q5" s="297" t="s">
        <v>5</v>
      </c>
      <c r="R5" s="297"/>
      <c r="S5" s="297"/>
      <c r="T5" s="296" t="s">
        <v>27</v>
      </c>
      <c r="U5" s="297" t="s">
        <v>5</v>
      </c>
      <c r="V5" s="297"/>
      <c r="W5" s="297"/>
    </row>
    <row r="6" spans="1:23" ht="60" customHeight="1" x14ac:dyDescent="0.25">
      <c r="A6" s="297"/>
      <c r="B6" s="297"/>
      <c r="C6" s="297"/>
      <c r="D6" s="296"/>
      <c r="E6" s="9" t="s">
        <v>29</v>
      </c>
      <c r="F6" s="9" t="s">
        <v>30</v>
      </c>
      <c r="G6" s="9" t="s">
        <v>54</v>
      </c>
      <c r="H6" s="346"/>
      <c r="I6" s="330"/>
      <c r="J6" s="9" t="s">
        <v>30</v>
      </c>
      <c r="K6" s="9" t="s">
        <v>54</v>
      </c>
      <c r="L6" s="296"/>
      <c r="M6" s="9" t="s">
        <v>29</v>
      </c>
      <c r="N6" s="9" t="s">
        <v>30</v>
      </c>
      <c r="O6" s="9" t="s">
        <v>54</v>
      </c>
      <c r="P6" s="296"/>
      <c r="Q6" s="9" t="s">
        <v>29</v>
      </c>
      <c r="R6" s="9" t="s">
        <v>30</v>
      </c>
      <c r="S6" s="9" t="s">
        <v>54</v>
      </c>
      <c r="T6" s="296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343" t="s">
        <v>62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336" t="s">
        <v>27</v>
      </c>
      <c r="B11" s="336"/>
      <c r="C11" s="33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337" t="s">
        <v>36</v>
      </c>
      <c r="B12" s="337"/>
      <c r="C12" s="33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342" t="s">
        <v>63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</row>
    <row r="14" spans="1:23" ht="83.25" customHeight="1" thickBot="1" x14ac:dyDescent="0.3">
      <c r="A14" s="213" t="s">
        <v>137</v>
      </c>
      <c r="B14" s="214" t="s">
        <v>157</v>
      </c>
      <c r="C14" s="184" t="s">
        <v>156</v>
      </c>
      <c r="D14" s="185">
        <f>SUM(E14,F14,G14)</f>
        <v>35000000</v>
      </c>
      <c r="E14" s="186">
        <v>35000000</v>
      </c>
      <c r="F14" s="186"/>
      <c r="G14" s="186"/>
      <c r="H14" s="187"/>
      <c r="I14" s="185">
        <f>SUM(J14,K14)</f>
        <v>5657.53</v>
      </c>
      <c r="J14" s="215">
        <v>5657.53</v>
      </c>
      <c r="K14" s="186"/>
      <c r="L14" s="185">
        <f>SUM(M14,N14,O14)</f>
        <v>0</v>
      </c>
      <c r="M14" s="187"/>
      <c r="N14" s="187"/>
      <c r="O14" s="186"/>
      <c r="P14" s="185">
        <f>SUM(Q14,R14,S14)</f>
        <v>0</v>
      </c>
      <c r="Q14" s="186"/>
      <c r="R14" s="186"/>
      <c r="S14" s="186"/>
      <c r="T14" s="185">
        <f>SUM(U14,V14,W14)</f>
        <v>35005657.530000001</v>
      </c>
      <c r="U14" s="185">
        <f>(D14+H14)-M14</f>
        <v>35000000</v>
      </c>
      <c r="V14" s="185">
        <f>F14+J14-N14</f>
        <v>5657.53</v>
      </c>
      <c r="W14" s="190"/>
    </row>
    <row r="15" spans="1:23" ht="56.25" hidden="1" customHeight="1" x14ac:dyDescent="0.25">
      <c r="A15" s="208"/>
      <c r="B15" s="164"/>
      <c r="C15" s="172"/>
      <c r="D15" s="154">
        <f>SUM(E15,F15,G15)</f>
        <v>0</v>
      </c>
      <c r="E15" s="155"/>
      <c r="F15" s="155"/>
      <c r="G15" s="155"/>
      <c r="H15" s="157"/>
      <c r="I15" s="154">
        <f>SUM(J15,K15)</f>
        <v>0</v>
      </c>
      <c r="J15" s="176"/>
      <c r="K15" s="155"/>
      <c r="L15" s="154">
        <f>SUM(M15,N15,O15)</f>
        <v>0</v>
      </c>
      <c r="M15" s="176"/>
      <c r="N15" s="176"/>
      <c r="O15" s="155"/>
      <c r="P15" s="154">
        <f>SUM(Q15,R15,S15)</f>
        <v>0</v>
      </c>
      <c r="Q15" s="155"/>
      <c r="R15" s="155"/>
      <c r="S15" s="155"/>
      <c r="T15" s="154">
        <f>SUM(U15,V15,W15)</f>
        <v>0</v>
      </c>
      <c r="U15" s="154">
        <f>(D15+H15)-M15</f>
        <v>0</v>
      </c>
      <c r="V15" s="154">
        <f>F15+J15-N15</f>
        <v>0</v>
      </c>
      <c r="W15" s="159"/>
    </row>
    <row r="16" spans="1:23" ht="15" hidden="1" customHeight="1" x14ac:dyDescent="0.25">
      <c r="A16" s="211"/>
      <c r="B16" s="212"/>
      <c r="C16" s="212"/>
      <c r="D16" s="137">
        <f>SUM(E16,F16,G16)</f>
        <v>0</v>
      </c>
      <c r="E16" s="139"/>
      <c r="F16" s="139"/>
      <c r="G16" s="139"/>
      <c r="H16" s="139"/>
      <c r="I16" s="137">
        <f>SUM(J16,K16)</f>
        <v>0</v>
      </c>
      <c r="J16" s="139"/>
      <c r="K16" s="139"/>
      <c r="L16" s="137">
        <f>SUM(M16,N16,O16)</f>
        <v>0</v>
      </c>
      <c r="M16" s="139"/>
      <c r="N16" s="139"/>
      <c r="O16" s="139"/>
      <c r="P16" s="137">
        <f>SUM(Q16,R16,S16)</f>
        <v>0</v>
      </c>
      <c r="Q16" s="139"/>
      <c r="R16" s="139"/>
      <c r="S16" s="139"/>
      <c r="T16" s="137">
        <f>SUM(U16,V16,W16)</f>
        <v>0</v>
      </c>
      <c r="U16" s="137">
        <f>E16+H16-M16-Q16</f>
        <v>0</v>
      </c>
      <c r="V16" s="137">
        <f>F16+J16-N16</f>
        <v>0</v>
      </c>
      <c r="W16" s="137"/>
    </row>
    <row r="17" spans="1:23" s="14" customFormat="1" ht="14.25" x14ac:dyDescent="0.2">
      <c r="A17" s="336" t="s">
        <v>27</v>
      </c>
      <c r="B17" s="336"/>
      <c r="C17" s="336"/>
      <c r="D17" s="26">
        <f t="shared" ref="D17:W17" si="0">SUM(D14:D16)</f>
        <v>35000000</v>
      </c>
      <c r="E17" s="26">
        <f t="shared" si="0"/>
        <v>35000000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26">
        <f t="shared" si="0"/>
        <v>5657.53</v>
      </c>
      <c r="J17" s="26">
        <f t="shared" si="0"/>
        <v>5657.53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 t="shared" si="0"/>
        <v>0</v>
      </c>
      <c r="O17" s="26">
        <f t="shared" si="0"/>
        <v>0</v>
      </c>
      <c r="P17" s="26">
        <f t="shared" si="0"/>
        <v>0</v>
      </c>
      <c r="Q17" s="26">
        <f t="shared" si="0"/>
        <v>0</v>
      </c>
      <c r="R17" s="26">
        <f t="shared" si="0"/>
        <v>0</v>
      </c>
      <c r="S17" s="26">
        <f t="shared" si="0"/>
        <v>0</v>
      </c>
      <c r="T17" s="26">
        <f t="shared" si="0"/>
        <v>35005657.530000001</v>
      </c>
      <c r="U17" s="26">
        <f t="shared" si="0"/>
        <v>35000000</v>
      </c>
      <c r="V17" s="26">
        <f t="shared" si="0"/>
        <v>5657.53</v>
      </c>
      <c r="W17" s="26">
        <f t="shared" si="0"/>
        <v>0</v>
      </c>
    </row>
    <row r="18" spans="1:23" x14ac:dyDescent="0.25">
      <c r="A18" s="337" t="s">
        <v>37</v>
      </c>
      <c r="B18" s="337"/>
      <c r="C18" s="33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339" t="s">
        <v>70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1"/>
    </row>
    <row r="20" spans="1:23" ht="49.5" customHeight="1" x14ac:dyDescent="0.25">
      <c r="A20" s="334" t="s">
        <v>132</v>
      </c>
      <c r="B20" s="209" t="s">
        <v>125</v>
      </c>
      <c r="C20" s="210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1">SUM(J20,K20)</f>
        <v>0</v>
      </c>
      <c r="J20" s="147"/>
      <c r="K20" s="147"/>
      <c r="L20" s="112">
        <f t="shared" ref="L20:L21" si="2">SUM(M20,N20,O20)</f>
        <v>0</v>
      </c>
      <c r="M20" s="147"/>
      <c r="N20" s="147"/>
      <c r="O20" s="147"/>
      <c r="P20" s="112">
        <f t="shared" ref="P20:P21" si="3">SUM(Q20,R20,S20)</f>
        <v>0</v>
      </c>
      <c r="Q20" s="117"/>
      <c r="R20" s="113"/>
      <c r="S20" s="113"/>
      <c r="T20" s="112">
        <f t="shared" ref="T20:T21" si="4">SUM(U20,V20,W20)</f>
        <v>6375000</v>
      </c>
      <c r="U20" s="112">
        <f t="shared" ref="U20:U21" si="5">(D20+H20)-M20-Q20</f>
        <v>6375000</v>
      </c>
      <c r="V20" s="112">
        <f t="shared" ref="V20:V21" si="6">F20+J20-N20</f>
        <v>0</v>
      </c>
      <c r="W20" s="114"/>
    </row>
    <row r="21" spans="1:23" ht="36.75" customHeight="1" thickBot="1" x14ac:dyDescent="0.3">
      <c r="A21" s="335"/>
      <c r="B21" s="164" t="s">
        <v>162</v>
      </c>
      <c r="C21" s="153" t="s">
        <v>163</v>
      </c>
      <c r="D21" s="160">
        <f>E21</f>
        <v>14000000</v>
      </c>
      <c r="E21" s="155">
        <v>14000000</v>
      </c>
      <c r="F21" s="155"/>
      <c r="G21" s="155"/>
      <c r="H21" s="157"/>
      <c r="I21" s="160">
        <f t="shared" si="1"/>
        <v>0</v>
      </c>
      <c r="J21" s="157"/>
      <c r="K21" s="157"/>
      <c r="L21" s="160">
        <f t="shared" si="2"/>
        <v>0</v>
      </c>
      <c r="M21" s="157"/>
      <c r="N21" s="157"/>
      <c r="O21" s="157"/>
      <c r="P21" s="160">
        <f t="shared" si="3"/>
        <v>0</v>
      </c>
      <c r="Q21" s="156"/>
      <c r="R21" s="155"/>
      <c r="S21" s="155"/>
      <c r="T21" s="160">
        <f t="shared" si="4"/>
        <v>14000000</v>
      </c>
      <c r="U21" s="160">
        <f t="shared" si="5"/>
        <v>14000000</v>
      </c>
      <c r="V21" s="160">
        <f t="shared" si="6"/>
        <v>0</v>
      </c>
      <c r="W21" s="159"/>
    </row>
    <row r="22" spans="1:23" s="14" customFormat="1" ht="14.25" x14ac:dyDescent="0.2">
      <c r="A22" s="338" t="s">
        <v>27</v>
      </c>
      <c r="B22" s="338"/>
      <c r="C22" s="338"/>
      <c r="D22" s="130">
        <f>SUM(D20:D21)</f>
        <v>20375000</v>
      </c>
      <c r="E22" s="130">
        <f>SUM(E20:E21)</f>
        <v>20375000</v>
      </c>
      <c r="F22" s="130">
        <f>SUM(F20:F20)</f>
        <v>0</v>
      </c>
      <c r="G22" s="130">
        <f>SUM(G20:G20)</f>
        <v>0</v>
      </c>
      <c r="H22" s="130">
        <f>SUM(H20:H21)</f>
        <v>0</v>
      </c>
      <c r="I22" s="130">
        <f>SUM(I20:I20)</f>
        <v>0</v>
      </c>
      <c r="J22" s="130">
        <f>SUM(J20:J21)</f>
        <v>0</v>
      </c>
      <c r="K22" s="130">
        <f>SUM(K20:K20)</f>
        <v>0</v>
      </c>
      <c r="L22" s="130">
        <f>SUM(L20:L20)</f>
        <v>0</v>
      </c>
      <c r="M22" s="130">
        <f>SUM(M20:M20)</f>
        <v>0</v>
      </c>
      <c r="N22" s="130">
        <f>SUM(N20:N21)</f>
        <v>0</v>
      </c>
      <c r="O22" s="130">
        <f>SUM(O20:O20)</f>
        <v>0</v>
      </c>
      <c r="P22" s="130">
        <f>SUM(P20:P20)</f>
        <v>0</v>
      </c>
      <c r="Q22" s="130">
        <f>SUM(Q20:Q20)</f>
        <v>0</v>
      </c>
      <c r="R22" s="130">
        <f>SUM(R20:R20)</f>
        <v>0</v>
      </c>
      <c r="S22" s="130">
        <f>SUM(S20:S20)</f>
        <v>0</v>
      </c>
      <c r="T22" s="130">
        <f>SUM(T20:T21)</f>
        <v>20375000</v>
      </c>
      <c r="U22" s="130">
        <f>SUM(U20:U21)</f>
        <v>20375000</v>
      </c>
      <c r="V22" s="130">
        <f>SUM(V20:V20)</f>
        <v>0</v>
      </c>
      <c r="W22" s="130">
        <f>SUM(W20:W20)</f>
        <v>0</v>
      </c>
    </row>
    <row r="23" spans="1:23" ht="13.5" customHeight="1" x14ac:dyDescent="0.25">
      <c r="A23" s="337" t="s">
        <v>38</v>
      </c>
      <c r="B23" s="337"/>
      <c r="C23" s="33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319" t="s">
        <v>71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1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206" t="s">
        <v>132</v>
      </c>
      <c r="B26" s="204" t="s">
        <v>148</v>
      </c>
      <c r="C26" s="207" t="s">
        <v>165</v>
      </c>
      <c r="D26" s="185">
        <f>E26</f>
        <v>1600000</v>
      </c>
      <c r="E26" s="186">
        <v>1600000</v>
      </c>
      <c r="F26" s="132"/>
      <c r="G26" s="132"/>
      <c r="H26" s="187"/>
      <c r="I26" s="185">
        <f t="shared" ref="I26" si="7">SUM(J26,K26)</f>
        <v>0</v>
      </c>
      <c r="J26" s="173"/>
      <c r="K26" s="173"/>
      <c r="L26" s="185">
        <f t="shared" ref="L26" si="8">SUM(M26,N26,O26)</f>
        <v>0</v>
      </c>
      <c r="M26" s="171"/>
      <c r="N26" s="173"/>
      <c r="O26" s="173"/>
      <c r="P26" s="185">
        <f t="shared" ref="P26:P32" si="9">SUM(Q26,R26,S26)</f>
        <v>0</v>
      </c>
      <c r="Q26" s="173"/>
      <c r="R26" s="132"/>
      <c r="S26" s="132"/>
      <c r="T26" s="189">
        <f t="shared" ref="T26:T27" si="10">SUM(U26,V26,W26)</f>
        <v>1600000</v>
      </c>
      <c r="U26" s="189">
        <f t="shared" ref="U26:U34" si="11">(D26+H26)-M26-Q26</f>
        <v>1600000</v>
      </c>
      <c r="V26" s="185">
        <f t="shared" ref="V26:V34" si="12">F26+J26-N26</f>
        <v>0</v>
      </c>
      <c r="W26" s="190"/>
    </row>
    <row r="27" spans="1:23" ht="69.75" customHeight="1" thickBot="1" x14ac:dyDescent="0.3">
      <c r="A27" s="182" t="s">
        <v>135</v>
      </c>
      <c r="B27" s="183" t="s">
        <v>151</v>
      </c>
      <c r="C27" s="184" t="s">
        <v>152</v>
      </c>
      <c r="D27" s="185">
        <f t="shared" ref="D27" si="13">E27</f>
        <v>827000</v>
      </c>
      <c r="E27" s="186">
        <v>827000</v>
      </c>
      <c r="F27" s="186"/>
      <c r="G27" s="187"/>
      <c r="H27" s="187"/>
      <c r="I27" s="185">
        <f t="shared" ref="I27" si="14">SUM(J27,K27)</f>
        <v>0</v>
      </c>
      <c r="J27" s="187"/>
      <c r="K27" s="188"/>
      <c r="L27" s="185">
        <f t="shared" ref="L27" si="15">SUM(M27,N27,O27)</f>
        <v>0</v>
      </c>
      <c r="M27" s="187"/>
      <c r="N27" s="187"/>
      <c r="O27" s="188"/>
      <c r="P27" s="185">
        <f t="shared" ref="P27" si="16">SUM(Q27,R27,S27)</f>
        <v>0</v>
      </c>
      <c r="Q27" s="187"/>
      <c r="R27" s="186"/>
      <c r="S27" s="186"/>
      <c r="T27" s="189">
        <f t="shared" si="10"/>
        <v>827000</v>
      </c>
      <c r="U27" s="189">
        <f t="shared" si="11"/>
        <v>827000</v>
      </c>
      <c r="V27" s="185">
        <f t="shared" si="12"/>
        <v>0</v>
      </c>
      <c r="W27" s="190"/>
    </row>
    <row r="28" spans="1:23" ht="55.5" customHeight="1" thickBot="1" x14ac:dyDescent="0.3">
      <c r="A28" s="205" t="s">
        <v>134</v>
      </c>
      <c r="B28" s="180" t="s">
        <v>143</v>
      </c>
      <c r="C28" s="150" t="s">
        <v>144</v>
      </c>
      <c r="D28" s="112">
        <f t="shared" ref="D28:D29" si="17">E28</f>
        <v>1150000</v>
      </c>
      <c r="E28" s="15">
        <v>1150000</v>
      </c>
      <c r="F28" s="15"/>
      <c r="G28" s="145"/>
      <c r="H28" s="145"/>
      <c r="I28" s="25">
        <f t="shared" ref="I28" si="18">SUM(J28,K28)</f>
        <v>0</v>
      </c>
      <c r="J28" s="145"/>
      <c r="K28" s="115"/>
      <c r="L28" s="25">
        <f t="shared" ref="L28:L34" si="19">SUM(M28,N28,O28)</f>
        <v>0</v>
      </c>
      <c r="M28" s="145"/>
      <c r="N28" s="145"/>
      <c r="O28" s="115"/>
      <c r="P28" s="25">
        <f t="shared" si="9"/>
        <v>0</v>
      </c>
      <c r="Q28" s="145"/>
      <c r="R28" s="15"/>
      <c r="S28" s="15"/>
      <c r="T28" s="116">
        <f>SUM(U28,V28,W28)</f>
        <v>1150000</v>
      </c>
      <c r="U28" s="116">
        <f t="shared" si="11"/>
        <v>1150000</v>
      </c>
      <c r="V28" s="25">
        <f>F28+J28-N28</f>
        <v>0</v>
      </c>
      <c r="W28" s="118"/>
    </row>
    <row r="29" spans="1:23" ht="55.5" customHeight="1" thickBot="1" x14ac:dyDescent="0.3">
      <c r="A29" s="181" t="s">
        <v>138</v>
      </c>
      <c r="B29" s="179" t="s">
        <v>155</v>
      </c>
      <c r="C29" s="178" t="s">
        <v>145</v>
      </c>
      <c r="D29" s="124">
        <f t="shared" si="17"/>
        <v>105000</v>
      </c>
      <c r="E29" s="125">
        <v>105000</v>
      </c>
      <c r="F29" s="125"/>
      <c r="G29" s="149"/>
      <c r="H29" s="149"/>
      <c r="I29" s="151">
        <f t="shared" ref="I29:I34" si="20">SUM(J29:K29)</f>
        <v>0</v>
      </c>
      <c r="J29" s="149"/>
      <c r="K29" s="126"/>
      <c r="L29" s="151">
        <f t="shared" si="19"/>
        <v>0</v>
      </c>
      <c r="M29" s="149"/>
      <c r="N29" s="149"/>
      <c r="O29" s="126"/>
      <c r="P29" s="151">
        <f t="shared" si="9"/>
        <v>0</v>
      </c>
      <c r="Q29" s="149"/>
      <c r="R29" s="125"/>
      <c r="S29" s="125"/>
      <c r="T29" s="152">
        <f t="shared" ref="T29:T34" si="21">SUM(U29,V29,W29)</f>
        <v>105000</v>
      </c>
      <c r="U29" s="152">
        <f t="shared" si="11"/>
        <v>105000</v>
      </c>
      <c r="V29" s="151">
        <f t="shared" si="12"/>
        <v>0</v>
      </c>
      <c r="W29" s="127"/>
    </row>
    <row r="30" spans="1:23" ht="46.5" customHeight="1" x14ac:dyDescent="0.25">
      <c r="A30" s="350" t="s">
        <v>133</v>
      </c>
      <c r="B30" s="201" t="s">
        <v>158</v>
      </c>
      <c r="C30" s="167" t="s">
        <v>164</v>
      </c>
      <c r="D30" s="112">
        <f t="shared" ref="D30:D32" si="22">E30</f>
        <v>1060000</v>
      </c>
      <c r="E30" s="113">
        <v>1060000</v>
      </c>
      <c r="F30" s="113"/>
      <c r="G30" s="147"/>
      <c r="H30" s="147"/>
      <c r="I30" s="192">
        <f t="shared" si="20"/>
        <v>0</v>
      </c>
      <c r="J30" s="147"/>
      <c r="K30" s="113"/>
      <c r="L30" s="165">
        <f t="shared" si="19"/>
        <v>0</v>
      </c>
      <c r="M30" s="147"/>
      <c r="N30" s="147"/>
      <c r="O30" s="117"/>
      <c r="P30" s="165">
        <f t="shared" si="9"/>
        <v>0</v>
      </c>
      <c r="Q30" s="147"/>
      <c r="R30" s="113"/>
      <c r="S30" s="113"/>
      <c r="T30" s="166">
        <f t="shared" si="21"/>
        <v>1060000</v>
      </c>
      <c r="U30" s="166">
        <f t="shared" ref="U30:U32" si="23">(D30+H30)-M30-Q30</f>
        <v>1060000</v>
      </c>
      <c r="V30" s="165">
        <f t="shared" si="12"/>
        <v>0</v>
      </c>
      <c r="W30" s="114"/>
    </row>
    <row r="31" spans="1:23" ht="46.5" customHeight="1" x14ac:dyDescent="0.25">
      <c r="A31" s="351"/>
      <c r="B31" s="202" t="s">
        <v>149</v>
      </c>
      <c r="C31" s="148" t="s">
        <v>150</v>
      </c>
      <c r="D31" s="25">
        <f t="shared" si="22"/>
        <v>9668700</v>
      </c>
      <c r="E31" s="139">
        <v>9668700</v>
      </c>
      <c r="F31" s="139"/>
      <c r="G31" s="146"/>
      <c r="H31" s="146"/>
      <c r="I31" s="175">
        <f t="shared" si="20"/>
        <v>0</v>
      </c>
      <c r="J31" s="146"/>
      <c r="K31" s="139"/>
      <c r="L31" s="96">
        <f t="shared" si="19"/>
        <v>0</v>
      </c>
      <c r="M31" s="146"/>
      <c r="N31" s="146"/>
      <c r="O31" s="140"/>
      <c r="P31" s="96">
        <f t="shared" si="9"/>
        <v>0</v>
      </c>
      <c r="Q31" s="146"/>
      <c r="R31" s="139"/>
      <c r="S31" s="139"/>
      <c r="T31" s="116">
        <f t="shared" si="21"/>
        <v>9668700</v>
      </c>
      <c r="U31" s="116">
        <f t="shared" si="23"/>
        <v>9668700</v>
      </c>
      <c r="V31" s="96">
        <f t="shared" si="12"/>
        <v>0</v>
      </c>
      <c r="W31" s="141"/>
    </row>
    <row r="32" spans="1:23" ht="46.5" customHeight="1" thickBot="1" x14ac:dyDescent="0.3">
      <c r="A32" s="352"/>
      <c r="B32" s="203" t="s">
        <v>153</v>
      </c>
      <c r="C32" s="172" t="s">
        <v>154</v>
      </c>
      <c r="D32" s="160">
        <f t="shared" si="22"/>
        <v>11970000</v>
      </c>
      <c r="E32" s="155">
        <v>11970000</v>
      </c>
      <c r="F32" s="155"/>
      <c r="G32" s="157"/>
      <c r="H32" s="157"/>
      <c r="I32" s="193">
        <f t="shared" si="20"/>
        <v>0</v>
      </c>
      <c r="J32" s="157"/>
      <c r="K32" s="155"/>
      <c r="L32" s="194">
        <f t="shared" si="19"/>
        <v>0</v>
      </c>
      <c r="M32" s="157"/>
      <c r="N32" s="157"/>
      <c r="O32" s="156"/>
      <c r="P32" s="194">
        <f t="shared" si="9"/>
        <v>0</v>
      </c>
      <c r="Q32" s="157"/>
      <c r="R32" s="155"/>
      <c r="S32" s="155"/>
      <c r="T32" s="119">
        <f t="shared" si="21"/>
        <v>11970000</v>
      </c>
      <c r="U32" s="119">
        <f t="shared" si="23"/>
        <v>11970000</v>
      </c>
      <c r="V32" s="194">
        <f t="shared" si="12"/>
        <v>0</v>
      </c>
      <c r="W32" s="159"/>
    </row>
    <row r="33" spans="1:23" ht="67.5" customHeight="1" x14ac:dyDescent="0.25">
      <c r="A33" s="350" t="s">
        <v>136</v>
      </c>
      <c r="B33" s="201" t="s">
        <v>159</v>
      </c>
      <c r="C33" s="174" t="s">
        <v>160</v>
      </c>
      <c r="D33" s="165">
        <f t="shared" ref="D33" si="24">E33</f>
        <v>1200000</v>
      </c>
      <c r="E33" s="113">
        <v>1200000</v>
      </c>
      <c r="F33" s="113"/>
      <c r="G33" s="117"/>
      <c r="H33" s="147"/>
      <c r="I33" s="165">
        <f t="shared" ref="I33" si="25">SUM(J33:K33)</f>
        <v>0</v>
      </c>
      <c r="J33" s="147"/>
      <c r="K33" s="113"/>
      <c r="L33" s="165">
        <f t="shared" ref="L33" si="26">SUM(M33,N33,O33)</f>
        <v>0</v>
      </c>
      <c r="M33" s="147"/>
      <c r="N33" s="147"/>
      <c r="O33" s="117"/>
      <c r="P33" s="165"/>
      <c r="Q33" s="147"/>
      <c r="R33" s="113"/>
      <c r="S33" s="113"/>
      <c r="T33" s="166">
        <f t="shared" ref="T33" si="27">SUM(U33,V33,W33)</f>
        <v>1200000</v>
      </c>
      <c r="U33" s="166">
        <f t="shared" ref="U33" si="28">(D33+H33)-M33-Q33</f>
        <v>1200000</v>
      </c>
      <c r="V33" s="165">
        <f t="shared" ref="V33" si="29">F33+J33-N33</f>
        <v>0</v>
      </c>
      <c r="W33" s="114"/>
    </row>
    <row r="34" spans="1:23" ht="67.5" customHeight="1" thickBot="1" x14ac:dyDescent="0.3">
      <c r="A34" s="352"/>
      <c r="B34" s="203" t="s">
        <v>141</v>
      </c>
      <c r="C34" s="195" t="s">
        <v>142</v>
      </c>
      <c r="D34" s="194">
        <f t="shared" ref="D34:D35" si="30">E34</f>
        <v>1200000</v>
      </c>
      <c r="E34" s="155">
        <v>1200000</v>
      </c>
      <c r="F34" s="155"/>
      <c r="G34" s="156"/>
      <c r="H34" s="157"/>
      <c r="I34" s="194">
        <f t="shared" si="20"/>
        <v>0</v>
      </c>
      <c r="J34" s="157"/>
      <c r="K34" s="155"/>
      <c r="L34" s="194">
        <f t="shared" si="19"/>
        <v>0</v>
      </c>
      <c r="M34" s="157"/>
      <c r="N34" s="157"/>
      <c r="O34" s="156"/>
      <c r="P34" s="158"/>
      <c r="Q34" s="157"/>
      <c r="R34" s="155"/>
      <c r="S34" s="155"/>
      <c r="T34" s="119">
        <f t="shared" si="21"/>
        <v>1200000</v>
      </c>
      <c r="U34" s="119">
        <f t="shared" si="11"/>
        <v>1200000</v>
      </c>
      <c r="V34" s="194">
        <f t="shared" si="12"/>
        <v>0</v>
      </c>
      <c r="W34" s="159"/>
    </row>
    <row r="35" spans="1:23" ht="51" customHeight="1" thickBot="1" x14ac:dyDescent="0.3">
      <c r="A35" s="182" t="s">
        <v>139</v>
      </c>
      <c r="B35" s="204" t="s">
        <v>146</v>
      </c>
      <c r="C35" s="196" t="s">
        <v>147</v>
      </c>
      <c r="D35" s="191">
        <f t="shared" si="30"/>
        <v>812500</v>
      </c>
      <c r="E35" s="197">
        <v>812500</v>
      </c>
      <c r="F35" s="197"/>
      <c r="G35" s="197"/>
      <c r="H35" s="187"/>
      <c r="I35" s="191">
        <f>SUM(J35:K35)</f>
        <v>0</v>
      </c>
      <c r="J35" s="198"/>
      <c r="K35" s="197"/>
      <c r="L35" s="191">
        <f>SUM(M35,N35,O35)</f>
        <v>0</v>
      </c>
      <c r="M35" s="198"/>
      <c r="N35" s="198"/>
      <c r="O35" s="199"/>
      <c r="P35" s="191">
        <f>SUM(Q35,R35,S35)</f>
        <v>0</v>
      </c>
      <c r="Q35" s="198"/>
      <c r="R35" s="197"/>
      <c r="S35" s="197"/>
      <c r="T35" s="189">
        <f>SUM(U35,V35,W35)</f>
        <v>812500</v>
      </c>
      <c r="U35" s="189">
        <f>(D35+H35)-M35-Q35</f>
        <v>812500</v>
      </c>
      <c r="V35" s="191">
        <f>F35+J35-N35</f>
        <v>0</v>
      </c>
      <c r="W35" s="200"/>
    </row>
    <row r="36" spans="1:23" x14ac:dyDescent="0.25">
      <c r="A36" s="347" t="s">
        <v>27</v>
      </c>
      <c r="B36" s="348"/>
      <c r="C36" s="349"/>
      <c r="D36" s="129">
        <f>SUM(D26:D35)</f>
        <v>29593200</v>
      </c>
      <c r="E36" s="129">
        <f>SUM(E26:E35)</f>
        <v>29593200</v>
      </c>
      <c r="F36" s="129">
        <f>SUM(F27:F35)</f>
        <v>0</v>
      </c>
      <c r="G36" s="129">
        <f>SUM(G27:G35)</f>
        <v>0</v>
      </c>
      <c r="H36" s="129">
        <f t="shared" ref="H36:V36" si="31">SUM(H26:H35)</f>
        <v>0</v>
      </c>
      <c r="I36" s="129">
        <f t="shared" si="31"/>
        <v>0</v>
      </c>
      <c r="J36" s="129">
        <f t="shared" si="31"/>
        <v>0</v>
      </c>
      <c r="K36" s="129">
        <f t="shared" si="31"/>
        <v>0</v>
      </c>
      <c r="L36" s="129">
        <f t="shared" si="31"/>
        <v>0</v>
      </c>
      <c r="M36" s="129">
        <f t="shared" si="31"/>
        <v>0</v>
      </c>
      <c r="N36" s="129">
        <f t="shared" si="31"/>
        <v>0</v>
      </c>
      <c r="O36" s="129">
        <f t="shared" si="31"/>
        <v>0</v>
      </c>
      <c r="P36" s="129">
        <f t="shared" si="31"/>
        <v>0</v>
      </c>
      <c r="Q36" s="129">
        <f t="shared" si="31"/>
        <v>0</v>
      </c>
      <c r="R36" s="129">
        <f t="shared" si="31"/>
        <v>0</v>
      </c>
      <c r="S36" s="129">
        <f t="shared" si="31"/>
        <v>0</v>
      </c>
      <c r="T36" s="129">
        <f t="shared" si="31"/>
        <v>29593200</v>
      </c>
      <c r="U36" s="129">
        <f t="shared" si="31"/>
        <v>29593200</v>
      </c>
      <c r="V36" s="129">
        <f t="shared" si="31"/>
        <v>0</v>
      </c>
      <c r="W36" s="129">
        <f>SUM(W27:W35)</f>
        <v>0</v>
      </c>
    </row>
    <row r="37" spans="1:23" ht="15" customHeight="1" x14ac:dyDescent="0.25">
      <c r="A37" s="313" t="s">
        <v>72</v>
      </c>
      <c r="B37" s="314"/>
      <c r="C37" s="3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316" t="s">
        <v>73</v>
      </c>
      <c r="B38" s="317"/>
      <c r="C38" s="318"/>
      <c r="D38" s="16">
        <f t="shared" ref="D38:W38" si="32">SUM(D11,D17,D22,D36)</f>
        <v>84968200</v>
      </c>
      <c r="E38" s="16">
        <f t="shared" si="32"/>
        <v>84968200</v>
      </c>
      <c r="F38" s="16">
        <f t="shared" si="32"/>
        <v>0</v>
      </c>
      <c r="G38" s="16">
        <f t="shared" si="32"/>
        <v>0</v>
      </c>
      <c r="H38" s="16">
        <f t="shared" si="32"/>
        <v>0</v>
      </c>
      <c r="I38" s="16">
        <f t="shared" si="32"/>
        <v>5657.53</v>
      </c>
      <c r="J38" s="16">
        <f t="shared" si="32"/>
        <v>5657.53</v>
      </c>
      <c r="K38" s="16">
        <f t="shared" si="32"/>
        <v>0</v>
      </c>
      <c r="L38" s="16">
        <f t="shared" si="32"/>
        <v>0</v>
      </c>
      <c r="M38" s="16">
        <f t="shared" si="32"/>
        <v>0</v>
      </c>
      <c r="N38" s="16">
        <f t="shared" si="32"/>
        <v>0</v>
      </c>
      <c r="O38" s="16">
        <f t="shared" si="32"/>
        <v>0</v>
      </c>
      <c r="P38" s="16">
        <f t="shared" si="32"/>
        <v>0</v>
      </c>
      <c r="Q38" s="16">
        <f t="shared" si="32"/>
        <v>0</v>
      </c>
      <c r="R38" s="16">
        <f t="shared" si="32"/>
        <v>0</v>
      </c>
      <c r="S38" s="16">
        <f t="shared" si="32"/>
        <v>0</v>
      </c>
      <c r="T38" s="16">
        <f t="shared" si="32"/>
        <v>84973857.530000001</v>
      </c>
      <c r="U38" s="16">
        <f t="shared" si="32"/>
        <v>84968200</v>
      </c>
      <c r="V38" s="16">
        <f t="shared" si="32"/>
        <v>5657.53</v>
      </c>
      <c r="W38" s="16">
        <f t="shared" si="32"/>
        <v>0</v>
      </c>
    </row>
    <row r="39" spans="1:23" ht="25.9" customHeight="1" x14ac:dyDescent="0.25">
      <c r="A39" s="316" t="s">
        <v>74</v>
      </c>
      <c r="B39" s="317"/>
      <c r="C39" s="318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168</v>
      </c>
      <c r="B46" s="102"/>
      <c r="C46" s="103"/>
      <c r="D46" s="103"/>
      <c r="E46" s="217" t="s">
        <v>170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8">
    <mergeCell ref="A39:C39"/>
    <mergeCell ref="A38:C38"/>
    <mergeCell ref="A37:C37"/>
    <mergeCell ref="A36:C36"/>
    <mergeCell ref="A30:A32"/>
    <mergeCell ref="A33:A34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P5:P6"/>
    <mergeCell ref="L4:O4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20:A21"/>
    <mergeCell ref="A17:C17"/>
    <mergeCell ref="A18:C18"/>
    <mergeCell ref="A23:C23"/>
    <mergeCell ref="A22:C22"/>
    <mergeCell ref="A19:W19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310" t="s">
        <v>93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2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306" t="s">
        <v>36</v>
      </c>
      <c r="B10" s="307"/>
      <c r="C10" s="307"/>
      <c r="D10" s="308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310" t="s">
        <v>94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2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306" t="s">
        <v>37</v>
      </c>
      <c r="B15" s="307"/>
      <c r="C15" s="307"/>
      <c r="D15" s="308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353" t="s">
        <v>92</v>
      </c>
      <c r="B17" s="354"/>
      <c r="C17" s="354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168</v>
      </c>
      <c r="B24" s="98"/>
      <c r="C24" s="4"/>
      <c r="D24" s="4"/>
      <c r="E24" s="216" t="s">
        <v>170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tabSelected="1"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V6" sqref="V6:Y7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262" t="s">
        <v>175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221" t="s">
        <v>103</v>
      </c>
      <c r="B6" s="264" t="s">
        <v>104</v>
      </c>
      <c r="C6" s="234" t="s">
        <v>105</v>
      </c>
      <c r="D6" s="266" t="s">
        <v>106</v>
      </c>
      <c r="E6" s="236" t="s">
        <v>166</v>
      </c>
      <c r="F6" s="248"/>
      <c r="G6" s="248"/>
      <c r="H6" s="249"/>
      <c r="I6" s="266" t="s">
        <v>107</v>
      </c>
      <c r="J6" s="236" t="s">
        <v>167</v>
      </c>
      <c r="K6" s="236" t="s">
        <v>108</v>
      </c>
      <c r="L6" s="269"/>
      <c r="M6" s="237"/>
      <c r="N6" s="228" t="s">
        <v>109</v>
      </c>
      <c r="O6" s="229"/>
      <c r="P6" s="230"/>
      <c r="Q6" s="236" t="s">
        <v>110</v>
      </c>
      <c r="R6" s="269"/>
      <c r="S6" s="237"/>
      <c r="T6" s="236" t="s">
        <v>176</v>
      </c>
      <c r="U6" s="237"/>
      <c r="V6" s="256" t="s">
        <v>177</v>
      </c>
      <c r="W6" s="257"/>
      <c r="X6" s="258"/>
      <c r="Y6" s="258"/>
      <c r="Z6" s="225" t="s">
        <v>161</v>
      </c>
    </row>
    <row r="7" spans="1:26" ht="12" customHeight="1" thickBot="1" x14ac:dyDescent="0.25">
      <c r="A7" s="263"/>
      <c r="B7" s="265"/>
      <c r="C7" s="247"/>
      <c r="D7" s="267"/>
      <c r="E7" s="250"/>
      <c r="F7" s="251"/>
      <c r="G7" s="251"/>
      <c r="H7" s="252"/>
      <c r="I7" s="267"/>
      <c r="J7" s="238"/>
      <c r="K7" s="240"/>
      <c r="L7" s="270"/>
      <c r="M7" s="241"/>
      <c r="N7" s="231"/>
      <c r="O7" s="232"/>
      <c r="P7" s="233"/>
      <c r="Q7" s="271"/>
      <c r="R7" s="272"/>
      <c r="S7" s="273"/>
      <c r="T7" s="238"/>
      <c r="U7" s="239"/>
      <c r="V7" s="259"/>
      <c r="W7" s="260"/>
      <c r="X7" s="261"/>
      <c r="Y7" s="261"/>
      <c r="Z7" s="226"/>
    </row>
    <row r="8" spans="1:26" ht="15.75" customHeight="1" thickBot="1" x14ac:dyDescent="0.25">
      <c r="A8" s="263"/>
      <c r="B8" s="265"/>
      <c r="C8" s="247"/>
      <c r="D8" s="267"/>
      <c r="E8" s="221" t="s">
        <v>111</v>
      </c>
      <c r="F8" s="242" t="s">
        <v>5</v>
      </c>
      <c r="G8" s="243"/>
      <c r="H8" s="268"/>
      <c r="I8" s="267"/>
      <c r="J8" s="247"/>
      <c r="K8" s="223" t="s">
        <v>112</v>
      </c>
      <c r="L8" s="255" t="s">
        <v>113</v>
      </c>
      <c r="M8" s="234" t="s">
        <v>114</v>
      </c>
      <c r="N8" s="223" t="s">
        <v>112</v>
      </c>
      <c r="O8" s="234" t="s">
        <v>113</v>
      </c>
      <c r="P8" s="245" t="s">
        <v>114</v>
      </c>
      <c r="Q8" s="223" t="s">
        <v>112</v>
      </c>
      <c r="R8" s="234" t="s">
        <v>113</v>
      </c>
      <c r="S8" s="245" t="s">
        <v>114</v>
      </c>
      <c r="T8" s="240"/>
      <c r="U8" s="241"/>
      <c r="V8" s="253" t="s">
        <v>111</v>
      </c>
      <c r="W8" s="242" t="s">
        <v>5</v>
      </c>
      <c r="X8" s="243"/>
      <c r="Y8" s="244"/>
      <c r="Z8" s="226"/>
    </row>
    <row r="9" spans="1:26" ht="23.25" customHeight="1" thickBot="1" x14ac:dyDescent="0.25">
      <c r="A9" s="222"/>
      <c r="B9" s="265"/>
      <c r="C9" s="235"/>
      <c r="D9" s="224"/>
      <c r="E9" s="222"/>
      <c r="F9" s="35" t="s">
        <v>112</v>
      </c>
      <c r="G9" s="36" t="s">
        <v>113</v>
      </c>
      <c r="H9" s="36" t="s">
        <v>114</v>
      </c>
      <c r="I9" s="224"/>
      <c r="J9" s="247"/>
      <c r="K9" s="224"/>
      <c r="L9" s="222"/>
      <c r="M9" s="235"/>
      <c r="N9" s="224"/>
      <c r="O9" s="235"/>
      <c r="P9" s="246"/>
      <c r="Q9" s="224"/>
      <c r="R9" s="235"/>
      <c r="S9" s="246"/>
      <c r="T9" s="37" t="s">
        <v>113</v>
      </c>
      <c r="U9" s="38" t="s">
        <v>114</v>
      </c>
      <c r="V9" s="254"/>
      <c r="W9" s="35" t="s">
        <v>112</v>
      </c>
      <c r="X9" s="36" t="s">
        <v>113</v>
      </c>
      <c r="Y9" s="38" t="s">
        <v>114</v>
      </c>
      <c r="Z9" s="227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218" t="s">
        <v>115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20"/>
    </row>
    <row r="12" spans="1:26" ht="28.5" customHeight="1" x14ac:dyDescent="0.2">
      <c r="A12" s="277" t="s">
        <v>116</v>
      </c>
      <c r="B12" s="278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5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289" t="s">
        <v>117</v>
      </c>
      <c r="B14" s="290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279" t="s">
        <v>118</v>
      </c>
      <c r="B15" s="280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6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281" t="s">
        <v>119</v>
      </c>
      <c r="B17" s="282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287" t="s">
        <v>120</v>
      </c>
      <c r="B18" s="288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284" t="s">
        <v>121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6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275" t="s">
        <v>122</v>
      </c>
      <c r="B21" s="276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274" t="s">
        <v>168</v>
      </c>
      <c r="B24" s="274"/>
      <c r="C24" s="274"/>
      <c r="D24" s="274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283" t="s">
        <v>170</v>
      </c>
      <c r="R24" s="283"/>
      <c r="S24" s="31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283" t="s">
        <v>129</v>
      </c>
      <c r="R27" s="283"/>
      <c r="S27" s="283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274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34:V34"/>
    <mergeCell ref="A21:B21"/>
    <mergeCell ref="A12:B12"/>
    <mergeCell ref="A15:B15"/>
    <mergeCell ref="A17:B17"/>
    <mergeCell ref="Q24:R24"/>
    <mergeCell ref="A19:Z19"/>
    <mergeCell ref="Q27:S27"/>
    <mergeCell ref="A18:B18"/>
    <mergeCell ref="A14:B14"/>
    <mergeCell ref="A24:D24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2026-02-25T12:00:09Z</dcterms:modified>
</cp:coreProperties>
</file>