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372EB177-D56E-4DD2-9B6B-C7910D44CC4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3'!$A$1:$W$55</definedName>
  </definedNames>
  <calcPr calcId="181029"/>
</workbook>
</file>

<file path=xl/calcChain.xml><?xml version="1.0" encoding="utf-8"?>
<calcChain xmlns="http://schemas.openxmlformats.org/spreadsheetml/2006/main">
  <c r="U33" i="4" l="1"/>
  <c r="T33" i="4" s="1"/>
  <c r="V33" i="4"/>
  <c r="P33" i="4"/>
  <c r="L33" i="4"/>
  <c r="I33" i="4"/>
  <c r="D33" i="4"/>
  <c r="D34" i="4"/>
  <c r="I23" i="4"/>
  <c r="L23" i="4"/>
  <c r="P23" i="4"/>
  <c r="V23" i="4"/>
  <c r="U23" i="4"/>
  <c r="T23" i="4" s="1"/>
  <c r="V34" i="4" l="1"/>
  <c r="P34" i="4"/>
  <c r="L34" i="4"/>
  <c r="I34" i="4"/>
  <c r="U34" i="4"/>
  <c r="T34" i="4" s="1"/>
  <c r="E19" i="3"/>
  <c r="F19" i="3"/>
  <c r="G19" i="3"/>
  <c r="H19" i="3"/>
  <c r="J19" i="3"/>
  <c r="K19" i="3"/>
  <c r="M19" i="3"/>
  <c r="N19" i="3"/>
  <c r="O19" i="3"/>
  <c r="Q19" i="3"/>
  <c r="S19" i="3"/>
  <c r="D19" i="3"/>
  <c r="V30" i="4"/>
  <c r="P30" i="4"/>
  <c r="L30" i="4"/>
  <c r="I30" i="4"/>
  <c r="D30" i="4"/>
  <c r="E42" i="4"/>
  <c r="F42" i="4"/>
  <c r="G42" i="4"/>
  <c r="H42" i="4"/>
  <c r="J42" i="4"/>
  <c r="K42" i="4"/>
  <c r="M42" i="4"/>
  <c r="N42" i="4"/>
  <c r="O42" i="4"/>
  <c r="Q42" i="4"/>
  <c r="R42" i="4"/>
  <c r="S42" i="4"/>
  <c r="W42" i="4"/>
  <c r="E27" i="4"/>
  <c r="F27" i="4"/>
  <c r="G27" i="4"/>
  <c r="H27" i="4"/>
  <c r="J27" i="4"/>
  <c r="K27" i="4"/>
  <c r="M27" i="4"/>
  <c r="N27" i="4"/>
  <c r="O27" i="4"/>
  <c r="Q27" i="4"/>
  <c r="R27" i="4"/>
  <c r="S27" i="4"/>
  <c r="V26" i="4"/>
  <c r="P26" i="4"/>
  <c r="L26" i="4"/>
  <c r="I26" i="4"/>
  <c r="D26" i="4"/>
  <c r="U26" i="4" s="1"/>
  <c r="T26" i="4" s="1"/>
  <c r="W27" i="4"/>
  <c r="D21" i="4"/>
  <c r="U21" i="4" s="1"/>
  <c r="D24" i="4"/>
  <c r="U24" i="4" s="1"/>
  <c r="D35" i="4"/>
  <c r="U35" i="4" s="1"/>
  <c r="D36" i="4"/>
  <c r="U36" i="4" s="1"/>
  <c r="D32" i="4"/>
  <c r="U32" i="4" s="1"/>
  <c r="P21" i="4"/>
  <c r="P22" i="4"/>
  <c r="I21" i="4"/>
  <c r="I22" i="4"/>
  <c r="L21" i="4"/>
  <c r="L22" i="4"/>
  <c r="I35" i="4"/>
  <c r="L35" i="4"/>
  <c r="P35" i="4"/>
  <c r="V35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2" i="4"/>
  <c r="P32" i="4"/>
  <c r="L32" i="4"/>
  <c r="I32" i="4"/>
  <c r="V36" i="4"/>
  <c r="P36" i="4"/>
  <c r="L36" i="4"/>
  <c r="I36" i="4"/>
  <c r="V37" i="4"/>
  <c r="U37" i="4"/>
  <c r="P37" i="4"/>
  <c r="L37" i="4"/>
  <c r="I37" i="4"/>
  <c r="V21" i="4"/>
  <c r="U22" i="4"/>
  <c r="V22" i="4"/>
  <c r="V24" i="4"/>
  <c r="L38" i="4"/>
  <c r="P24" i="4"/>
  <c r="L24" i="4"/>
  <c r="I24" i="4"/>
  <c r="D39" i="4"/>
  <c r="U39" i="4" s="1"/>
  <c r="D40" i="4"/>
  <c r="U40" i="4" s="1"/>
  <c r="D41" i="4"/>
  <c r="U41" i="4" s="1"/>
  <c r="D38" i="4"/>
  <c r="U38" i="4" s="1"/>
  <c r="V38" i="4"/>
  <c r="V39" i="4"/>
  <c r="V40" i="4"/>
  <c r="V41" i="4"/>
  <c r="D31" i="4"/>
  <c r="U31" i="4" s="1"/>
  <c r="V31" i="4"/>
  <c r="D25" i="4"/>
  <c r="U25" i="4" s="1"/>
  <c r="D20" i="4"/>
  <c r="U20" i="4" s="1"/>
  <c r="I41" i="4"/>
  <c r="I40" i="4"/>
  <c r="P38" i="4"/>
  <c r="L39" i="4"/>
  <c r="I38" i="4"/>
  <c r="I39" i="4"/>
  <c r="L41" i="4"/>
  <c r="P40" i="4"/>
  <c r="P41" i="4"/>
  <c r="L40" i="4"/>
  <c r="P39" i="4"/>
  <c r="I31" i="4"/>
  <c r="L31" i="4"/>
  <c r="P31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P27" i="4" s="1"/>
  <c r="L20" i="4"/>
  <c r="L27" i="4" s="1"/>
  <c r="I20" i="4"/>
  <c r="V15" i="4"/>
  <c r="P15" i="4"/>
  <c r="L15" i="4"/>
  <c r="I15" i="4"/>
  <c r="J11" i="2"/>
  <c r="M11" i="2"/>
  <c r="L11" i="2"/>
  <c r="I25" i="4"/>
  <c r="I16" i="4"/>
  <c r="J17" i="4"/>
  <c r="V25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5" i="4"/>
  <c r="L25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K11" i="2"/>
  <c r="I11" i="2"/>
  <c r="H11" i="2"/>
  <c r="O21" i="3"/>
  <c r="I42" i="4" l="1"/>
  <c r="L42" i="4"/>
  <c r="T37" i="4"/>
  <c r="V42" i="4"/>
  <c r="V27" i="4"/>
  <c r="T36" i="4"/>
  <c r="T35" i="4"/>
  <c r="D42" i="4"/>
  <c r="U27" i="4"/>
  <c r="B18" i="1" s="1"/>
  <c r="P42" i="4"/>
  <c r="U30" i="4"/>
  <c r="I27" i="4"/>
  <c r="P17" i="3"/>
  <c r="P19" i="3" s="1"/>
  <c r="B13" i="1" s="1"/>
  <c r="D27" i="4"/>
  <c r="T32" i="4"/>
  <c r="Y18" i="7"/>
  <c r="J18" i="7"/>
  <c r="H18" i="7"/>
  <c r="S18" i="7"/>
  <c r="V18" i="7"/>
  <c r="F18" i="7"/>
  <c r="T22" i="4"/>
  <c r="T24" i="4"/>
  <c r="V17" i="4"/>
  <c r="I17" i="4"/>
  <c r="T38" i="4"/>
  <c r="D17" i="4"/>
  <c r="L17" i="4"/>
  <c r="O44" i="4"/>
  <c r="H44" i="4"/>
  <c r="P17" i="4"/>
  <c r="S44" i="4"/>
  <c r="W44" i="4"/>
  <c r="T40" i="4"/>
  <c r="T39" i="4"/>
  <c r="T41" i="4"/>
  <c r="Q44" i="4"/>
  <c r="G44" i="4"/>
  <c r="M44" i="4"/>
  <c r="T21" i="4"/>
  <c r="J44" i="4"/>
  <c r="N44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44" i="4"/>
  <c r="F44" i="4"/>
  <c r="T25" i="4"/>
  <c r="K44" i="4"/>
  <c r="R44" i="4"/>
  <c r="T15" i="4"/>
  <c r="T16" i="4"/>
  <c r="T14" i="4"/>
  <c r="U17" i="4"/>
  <c r="T20" i="4"/>
  <c r="O11" i="2"/>
  <c r="T31" i="4"/>
  <c r="Q14" i="3"/>
  <c r="P11" i="2"/>
  <c r="T30" i="4" l="1"/>
  <c r="T42" i="4" s="1"/>
  <c r="U42" i="4"/>
  <c r="B19" i="1" s="1"/>
  <c r="B27" i="1" s="1"/>
  <c r="T27" i="4"/>
  <c r="P44" i="4"/>
  <c r="T17" i="4"/>
  <c r="I44" i="4"/>
  <c r="L44" i="4"/>
  <c r="D44" i="4"/>
  <c r="V44" i="4"/>
  <c r="P14" i="3"/>
  <c r="B12" i="1"/>
  <c r="Q21" i="3"/>
  <c r="B10" i="1"/>
  <c r="P21" i="3"/>
  <c r="N11" i="2"/>
  <c r="B7" i="1" s="1"/>
  <c r="B5" i="1" s="1"/>
  <c r="B17" i="1"/>
  <c r="U44" i="4" l="1"/>
  <c r="B14" i="1"/>
  <c r="T44" i="4"/>
  <c r="B26" i="1"/>
  <c r="B24" i="1" s="1"/>
</calcChain>
</file>

<file path=xl/sharedStrings.xml><?xml version="1.0" encoding="utf-8"?>
<sst xmlns="http://schemas.openxmlformats.org/spreadsheetml/2006/main" count="316" uniqueCount="186">
  <si>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</si>
  <si>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</si>
  <si>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</si>
  <si>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</si>
  <si>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</si>
  <si>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</si>
  <si>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</si>
  <si>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</si>
  <si>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</si>
  <si>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</si>
  <si>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</si>
  <si>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</si>
  <si>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</si>
  <si>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</si>
  <si>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</si>
  <si>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</si>
  <si>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</si>
  <si>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</si>
  <si>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</si>
  <si>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</si>
  <si>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</si>
  <si>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</si>
  <si>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</si>
  <si>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</si>
  <si>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</si>
  <si>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</si>
  <si>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</si>
  <si>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</si>
  <si>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</si>
  <si>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</si>
  <si>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</si>
  <si>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</si>
  <si>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</si>
  <si>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</si>
  <si>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</si>
  <si>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</si>
  <si>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</si>
  <si>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</si>
  <si>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</si>
  <si>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</si>
  <si>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</si>
  <si>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</si>
  <si>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</si>
  <si>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</si>
  <si>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</si>
  <si>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</si>
  <si>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</si>
  <si>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</si>
  <si>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</si>
  <si>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</si>
  <si>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</si>
  <si>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</si>
  <si>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</si>
  <si>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</si>
  <si>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</si>
  <si>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</si>
  <si>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</si>
  <si>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</si>
  <si>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</si>
  <si>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</si>
  <si>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</si>
  <si>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</si>
  <si>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</si>
  <si>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</si>
  <si>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</si>
  <si>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</si>
  <si>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</si>
  <si>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</si>
  <si>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</si>
  <si>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</si>
  <si>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</si>
  <si>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</si>
  <si>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</si>
  <si>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</si>
  <si>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</si>
  <si>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</si>
  <si>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</si>
  <si>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</si>
  <si>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</si>
  <si>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</si>
  <si>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</si>
  <si>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</si>
  <si>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</si>
  <si>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</si>
  <si>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</si>
  <si>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</si>
  <si>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</si>
  <si>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</si>
  <si>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</si>
  <si>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</si>
  <si>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</si>
  <si>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</si>
  <si>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</si>
  <si>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</si>
  <si>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</si>
  <si>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</si>
  <si>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</si>
  <si>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</si>
  <si>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</si>
  <si>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</si>
  <si>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</si>
  <si>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</si>
  <si>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</si>
  <si>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</si>
  <si>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</si>
  <si>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</si>
  <si>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</si>
  <si>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</si>
  <si>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</si>
  <si>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</si>
  <si>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</si>
  <si>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</si>
  <si>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</si>
  <si>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</si>
  <si>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</si>
  <si>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</si>
  <si>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</si>
  <si>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</si>
  <si>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</si>
  <si>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</si>
  <si>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</si>
  <si>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</si>
  <si>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</si>
  <si>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</si>
  <si>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</si>
  <si>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</si>
  <si>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</si>
  <si>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</si>
  <si>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</si>
  <si>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</si>
  <si>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</si>
  <si>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</si>
  <si>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</si>
  <si>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</si>
  <si>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</si>
  <si>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</si>
  <si>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</si>
  <si>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</si>
  <si>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</si>
  <si>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</si>
  <si>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</si>
  <si>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</si>
  <si>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</si>
  <si>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</si>
  <si>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</si>
  <si>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</si>
  <si>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</si>
  <si>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</si>
  <si>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</si>
  <si>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</si>
  <si>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</si>
  <si>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</si>
  <si>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</si>
  <si>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</si>
  <si>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</si>
  <si>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</si>
  <si>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</si>
  <si>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</si>
  <si>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</si>
  <si>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</si>
  <si>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</si>
  <si>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</si>
  <si>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</si>
  <si>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</si>
  <si>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</si>
  <si>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</si>
  <si>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</si>
  <si>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</si>
  <si>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</si>
  <si>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</si>
  <si>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</si>
  <si>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</si>
  <si>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</si>
  <si>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</si>
  <si>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</si>
  <si>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1000000 руб под 0,1% до 01.07.2023 г.</t>
  </si>
  <si>
    <t>Договор №16 от 17.04.2023</t>
  </si>
  <si>
    <t>20000000 руб. под 0,1% до 01.12.2023 г.</t>
  </si>
  <si>
    <t>Договор № 25 от 14.04.2023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</si>
  <si>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июня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</si>
  <si>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июня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</si>
  <si>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июня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</si>
  <si>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июня  2023 года</t>
  </si>
  <si>
    <t>Договор № 27 от 26.05.2023</t>
  </si>
  <si>
    <t>2500000 руб под 0,1% до 01.12.2023 г.</t>
  </si>
  <si>
    <t>Информация о задолженности по бюджетным кредитам юридическим лиам, выданным из бюджета Каневского района по состоянию на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</si>
</sst>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1" fillId="0" borderId="40" xfId="0" applyFont="1" applyBorder="1"/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4" fontId="1" fillId="2" borderId="37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4" xfId="0" applyNumberFormat="1" applyFont="1" applyFill="1" applyBorder="1" applyAlignment="1">
      <alignment horizontal="center" vertical="center"/>
    </xf>
    <xf numFmtId="4" fontId="1" fillId="10" borderId="16" xfId="0" applyNumberFormat="1" applyFont="1" applyFill="1" applyBorder="1"/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A2" sqref="A2:B2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13" t="s">
        <v>179</v>
      </c>
      <c r="B2" s="214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6">
        <f>('Форма 1'!N11)</f>
        <v>0</v>
      </c>
    </row>
    <row r="8" spans="1:5" s="1" customFormat="1" ht="15" x14ac:dyDescent="0.25">
      <c r="A8" s="8" t="s">
        <v>7</v>
      </c>
      <c r="B8" s="96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6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70374000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3'!U27)</f>
        <v>58500000</v>
      </c>
    </row>
    <row r="19" spans="1:2" s="1" customFormat="1" ht="30" x14ac:dyDescent="0.25">
      <c r="A19" s="8" t="s">
        <v>16</v>
      </c>
      <c r="B19" s="25">
        <f>('Форма 3'!U42)</f>
        <v>11874000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78874000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78874000</v>
      </c>
    </row>
    <row r="31" spans="1:2" x14ac:dyDescent="0.25">
      <c r="A31" s="102" t="s">
        <v>102</v>
      </c>
      <c r="B31" s="100" t="s">
        <v>100</v>
      </c>
    </row>
    <row r="33" spans="1:2" x14ac:dyDescent="0.25">
      <c r="A33" s="97" t="s">
        <v>101</v>
      </c>
      <c r="B33" s="101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15" t="s">
        <v>47</v>
      </c>
      <c r="S1" s="215"/>
    </row>
    <row r="2" spans="1:19" ht="40.9" customHeight="1" x14ac:dyDescent="0.25">
      <c r="A2" s="6"/>
      <c r="B2" s="6"/>
      <c r="C2" s="6"/>
      <c r="D2" s="6"/>
      <c r="E2" s="216" t="s">
        <v>180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5">
      <c r="S3" s="2" t="s">
        <v>2</v>
      </c>
    </row>
    <row r="4" spans="1:19" ht="54.6" customHeight="1" x14ac:dyDescent="0.25">
      <c r="A4" s="222" t="s">
        <v>23</v>
      </c>
      <c r="B4" s="222" t="s">
        <v>24</v>
      </c>
      <c r="C4" s="222" t="s">
        <v>25</v>
      </c>
      <c r="D4" s="222" t="s">
        <v>26</v>
      </c>
      <c r="E4" s="219" t="s">
        <v>28</v>
      </c>
      <c r="F4" s="220"/>
      <c r="G4" s="221"/>
      <c r="H4" s="219" t="s">
        <v>31</v>
      </c>
      <c r="I4" s="220"/>
      <c r="J4" s="221"/>
      <c r="K4" s="219" t="s">
        <v>32</v>
      </c>
      <c r="L4" s="220"/>
      <c r="M4" s="221"/>
      <c r="N4" s="219" t="s">
        <v>33</v>
      </c>
      <c r="O4" s="220"/>
      <c r="P4" s="221"/>
      <c r="Q4" s="219" t="s">
        <v>34</v>
      </c>
      <c r="R4" s="220"/>
      <c r="S4" s="221"/>
    </row>
    <row r="5" spans="1:19" ht="14.45" customHeight="1" x14ac:dyDescent="0.25">
      <c r="A5" s="223"/>
      <c r="B5" s="223"/>
      <c r="C5" s="223"/>
      <c r="D5" s="223"/>
      <c r="E5" s="217" t="s">
        <v>27</v>
      </c>
      <c r="F5" s="218" t="s">
        <v>5</v>
      </c>
      <c r="G5" s="218"/>
      <c r="H5" s="217" t="s">
        <v>27</v>
      </c>
      <c r="I5" s="218" t="s">
        <v>5</v>
      </c>
      <c r="J5" s="218"/>
      <c r="K5" s="217" t="s">
        <v>27</v>
      </c>
      <c r="L5" s="218" t="s">
        <v>5</v>
      </c>
      <c r="M5" s="218"/>
      <c r="N5" s="217" t="s">
        <v>27</v>
      </c>
      <c r="O5" s="218" t="s">
        <v>5</v>
      </c>
      <c r="P5" s="218"/>
      <c r="Q5" s="217" t="s">
        <v>27</v>
      </c>
      <c r="R5" s="218" t="s">
        <v>5</v>
      </c>
      <c r="S5" s="218"/>
    </row>
    <row r="6" spans="1:19" ht="55.9" customHeight="1" x14ac:dyDescent="0.25">
      <c r="A6" s="224"/>
      <c r="B6" s="224"/>
      <c r="C6" s="224"/>
      <c r="D6" s="224"/>
      <c r="E6" s="217"/>
      <c r="F6" s="9" t="s">
        <v>29</v>
      </c>
      <c r="G6" s="9" t="s">
        <v>30</v>
      </c>
      <c r="H6" s="217"/>
      <c r="I6" s="9" t="s">
        <v>29</v>
      </c>
      <c r="J6" s="9" t="s">
        <v>30</v>
      </c>
      <c r="K6" s="217"/>
      <c r="L6" s="9" t="s">
        <v>29</v>
      </c>
      <c r="M6" s="9" t="s">
        <v>30</v>
      </c>
      <c r="N6" s="217"/>
      <c r="O6" s="9" t="s">
        <v>29</v>
      </c>
      <c r="P6" s="9" t="s">
        <v>30</v>
      </c>
      <c r="Q6" s="217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1" t="s">
        <v>35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3"/>
    </row>
    <row r="9" spans="1:19" x14ac:dyDescent="0.25">
      <c r="A9" s="132" t="s">
        <v>97</v>
      </c>
      <c r="B9" s="133"/>
      <c r="C9" s="133"/>
      <c r="D9" s="132"/>
      <c r="E9" s="18"/>
      <c r="F9" s="18"/>
      <c r="G9" s="18"/>
      <c r="H9" s="134"/>
      <c r="I9" s="134"/>
      <c r="J9" s="134"/>
      <c r="K9" s="134"/>
      <c r="L9" s="18"/>
      <c r="M9" s="134"/>
      <c r="N9" s="25"/>
      <c r="O9" s="22"/>
      <c r="P9" s="22"/>
      <c r="Q9" s="18"/>
      <c r="R9" s="18"/>
      <c r="S9" s="18"/>
    </row>
    <row r="10" spans="1:19" x14ac:dyDescent="0.25">
      <c r="A10" s="132" t="s">
        <v>97</v>
      </c>
      <c r="B10" s="133"/>
      <c r="C10" s="133"/>
      <c r="D10" s="132"/>
      <c r="E10" s="18"/>
      <c r="F10" s="18"/>
      <c r="G10" s="18"/>
      <c r="H10" s="165"/>
      <c r="I10" s="165"/>
      <c r="J10" s="165"/>
      <c r="K10" s="165"/>
      <c r="L10" s="18"/>
      <c r="M10" s="165"/>
      <c r="N10" s="25"/>
      <c r="O10" s="22"/>
      <c r="P10" s="22"/>
      <c r="Q10" s="18"/>
      <c r="R10" s="18"/>
      <c r="S10" s="18"/>
    </row>
    <row r="11" spans="1:19" s="11" customFormat="1" ht="14.25" x14ac:dyDescent="0.2">
      <c r="A11" s="225" t="s">
        <v>27</v>
      </c>
      <c r="B11" s="226"/>
      <c r="C11" s="226"/>
      <c r="D11" s="226"/>
      <c r="E11" s="94"/>
      <c r="F11" s="95"/>
      <c r="G11" s="95"/>
      <c r="H11" s="95">
        <f t="shared" ref="H11:M11" si="0">SUM(H9:H9)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>SUM(N9:N10)</f>
        <v>0</v>
      </c>
      <c r="O11" s="95">
        <f>SUM(O9:O10)</f>
        <v>0</v>
      </c>
      <c r="P11" s="95">
        <f>SUM(P9:P10)</f>
        <v>0</v>
      </c>
      <c r="Q11" s="95"/>
      <c r="R11" s="95"/>
      <c r="S11" s="95"/>
    </row>
    <row r="12" spans="1:19" x14ac:dyDescent="0.25">
      <c r="A12" s="227" t="s">
        <v>36</v>
      </c>
      <c r="B12" s="228"/>
      <c r="C12" s="228"/>
      <c r="D12" s="22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31" t="s">
        <v>41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3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25" t="s">
        <v>27</v>
      </c>
      <c r="B16" s="226"/>
      <c r="C16" s="226"/>
      <c r="D16" s="22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27" t="s">
        <v>37</v>
      </c>
      <c r="B17" s="228"/>
      <c r="C17" s="228"/>
      <c r="D17" s="22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31" t="s">
        <v>42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3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25" t="s">
        <v>27</v>
      </c>
      <c r="B21" s="226"/>
      <c r="C21" s="226"/>
      <c r="D21" s="22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27" t="s">
        <v>38</v>
      </c>
      <c r="B22" s="228"/>
      <c r="C22" s="228"/>
      <c r="D22" s="22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25" t="s">
        <v>39</v>
      </c>
      <c r="B23" s="226"/>
      <c r="C23" s="226"/>
      <c r="D23" s="23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25" t="s">
        <v>40</v>
      </c>
      <c r="B24" s="226"/>
      <c r="C24" s="226"/>
      <c r="D24" s="23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9" t="s">
        <v>102</v>
      </c>
      <c r="B31" s="100"/>
      <c r="C31" s="4"/>
      <c r="D31" s="4"/>
      <c r="E31" s="100" t="s">
        <v>100</v>
      </c>
    </row>
    <row r="32" spans="1:19" ht="15.75" x14ac:dyDescent="0.25">
      <c r="A32" s="99"/>
      <c r="B32" s="100"/>
      <c r="C32" s="4"/>
      <c r="D32" s="4"/>
      <c r="E32" s="100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7" t="s">
        <v>101</v>
      </c>
      <c r="B34" s="101"/>
      <c r="C34" s="4"/>
      <c r="D34" s="4"/>
      <c r="E34" s="101" t="s">
        <v>141</v>
      </c>
      <c r="F34" s="101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tabSelected="1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7" sqref="M17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15" t="s">
        <v>48</v>
      </c>
      <c r="S1" s="215"/>
    </row>
    <row r="2" spans="1:19" ht="43.9" customHeight="1" x14ac:dyDescent="0.25">
      <c r="D2" s="216" t="s">
        <v>181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4" spans="1:19" ht="37.15" customHeight="1" x14ac:dyDescent="0.25">
      <c r="A4" s="222" t="s">
        <v>23</v>
      </c>
      <c r="B4" s="222" t="s">
        <v>53</v>
      </c>
      <c r="C4" s="222" t="s">
        <v>52</v>
      </c>
      <c r="D4" s="219" t="s">
        <v>55</v>
      </c>
      <c r="E4" s="220"/>
      <c r="F4" s="220"/>
      <c r="G4" s="221"/>
      <c r="H4" s="253" t="s">
        <v>56</v>
      </c>
      <c r="I4" s="219" t="s">
        <v>57</v>
      </c>
      <c r="J4" s="220"/>
      <c r="K4" s="221"/>
      <c r="L4" s="219" t="s">
        <v>128</v>
      </c>
      <c r="M4" s="220"/>
      <c r="N4" s="220"/>
      <c r="O4" s="221"/>
      <c r="P4" s="219" t="s">
        <v>98</v>
      </c>
      <c r="Q4" s="220"/>
      <c r="R4" s="220"/>
      <c r="S4" s="221"/>
    </row>
    <row r="5" spans="1:19" x14ac:dyDescent="0.25">
      <c r="A5" s="223"/>
      <c r="B5" s="223"/>
      <c r="C5" s="223"/>
      <c r="D5" s="251" t="s">
        <v>27</v>
      </c>
      <c r="E5" s="231" t="s">
        <v>5</v>
      </c>
      <c r="F5" s="232"/>
      <c r="G5" s="233"/>
      <c r="H5" s="254"/>
      <c r="I5" s="251" t="s">
        <v>27</v>
      </c>
      <c r="J5" s="231" t="s">
        <v>5</v>
      </c>
      <c r="K5" s="233"/>
      <c r="L5" s="251" t="s">
        <v>27</v>
      </c>
      <c r="M5" s="231" t="s">
        <v>5</v>
      </c>
      <c r="N5" s="232"/>
      <c r="O5" s="233"/>
      <c r="P5" s="251" t="s">
        <v>27</v>
      </c>
      <c r="Q5" s="231" t="s">
        <v>5</v>
      </c>
      <c r="R5" s="232"/>
      <c r="S5" s="233"/>
    </row>
    <row r="6" spans="1:19" ht="58.9" customHeight="1" x14ac:dyDescent="0.25">
      <c r="A6" s="224"/>
      <c r="B6" s="224"/>
      <c r="C6" s="224"/>
      <c r="D6" s="252"/>
      <c r="E6" s="9" t="s">
        <v>29</v>
      </c>
      <c r="F6" s="9" t="s">
        <v>30</v>
      </c>
      <c r="G6" s="9" t="s">
        <v>54</v>
      </c>
      <c r="H6" s="255"/>
      <c r="I6" s="252"/>
      <c r="J6" s="9" t="s">
        <v>30</v>
      </c>
      <c r="K6" s="9" t="s">
        <v>54</v>
      </c>
      <c r="L6" s="252"/>
      <c r="M6" s="9" t="s">
        <v>29</v>
      </c>
      <c r="N6" s="9" t="s">
        <v>30</v>
      </c>
      <c r="O6" s="9" t="s">
        <v>54</v>
      </c>
      <c r="P6" s="252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48" t="s">
        <v>58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50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25" t="s">
        <v>27</v>
      </c>
      <c r="B14" s="226"/>
      <c r="C14" s="230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34" t="s">
        <v>36</v>
      </c>
      <c r="B15" s="235"/>
      <c r="C15" s="23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42" t="s">
        <v>59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4"/>
    </row>
    <row r="17" spans="1:19" ht="95.25" customHeight="1" thickBot="1" x14ac:dyDescent="0.3">
      <c r="A17" s="140" t="s">
        <v>143</v>
      </c>
      <c r="B17" s="175" t="s">
        <v>154</v>
      </c>
      <c r="C17" s="149" t="s">
        <v>155</v>
      </c>
      <c r="D17" s="126">
        <f>SUM(E17:G17)</f>
        <v>8500000</v>
      </c>
      <c r="E17" s="150">
        <v>8500000</v>
      </c>
      <c r="F17" s="150"/>
      <c r="G17" s="150"/>
      <c r="H17" s="189"/>
      <c r="I17" s="180">
        <f>J17+K17</f>
        <v>245801.36</v>
      </c>
      <c r="J17" s="191">
        <v>245801.36</v>
      </c>
      <c r="K17" s="181"/>
      <c r="L17" s="126">
        <f>M17+N17+O17</f>
        <v>245801.36</v>
      </c>
      <c r="M17" s="189"/>
      <c r="N17" s="191">
        <v>245801.36</v>
      </c>
      <c r="O17" s="181"/>
      <c r="P17" s="126">
        <f>SUM(Q17:S17)</f>
        <v>8500000</v>
      </c>
      <c r="Q17" s="126">
        <f>(D17+H17)-M17</f>
        <v>8500000</v>
      </c>
      <c r="R17" s="126">
        <f>J17-N17</f>
        <v>0</v>
      </c>
      <c r="S17" s="127">
        <f>K17-O17</f>
        <v>0</v>
      </c>
    </row>
    <row r="18" spans="1:19" ht="95.25" hidden="1" customHeight="1" thickBot="1" x14ac:dyDescent="0.3">
      <c r="A18" s="140"/>
      <c r="B18" s="175"/>
      <c r="C18" s="149"/>
      <c r="D18" s="126"/>
      <c r="E18" s="150"/>
      <c r="F18" s="150"/>
      <c r="G18" s="150"/>
      <c r="H18" s="151"/>
      <c r="I18" s="180"/>
      <c r="J18" s="151"/>
      <c r="K18" s="181"/>
      <c r="L18" s="126"/>
      <c r="M18" s="151"/>
      <c r="N18" s="151"/>
      <c r="O18" s="181"/>
      <c r="P18" s="126"/>
      <c r="Q18" s="126"/>
      <c r="R18" s="126"/>
      <c r="S18" s="127"/>
    </row>
    <row r="19" spans="1:19" s="14" customFormat="1" ht="14.25" x14ac:dyDescent="0.2">
      <c r="A19" s="245" t="s">
        <v>27</v>
      </c>
      <c r="B19" s="246"/>
      <c r="C19" s="247"/>
      <c r="D19" s="182">
        <f>SUM(D17:D18)</f>
        <v>8500000</v>
      </c>
      <c r="E19" s="182">
        <f t="shared" ref="E19:S19" si="2">SUM(E17:E18)</f>
        <v>8500000</v>
      </c>
      <c r="F19" s="182">
        <f t="shared" si="2"/>
        <v>0</v>
      </c>
      <c r="G19" s="182">
        <f t="shared" si="2"/>
        <v>0</v>
      </c>
      <c r="H19" s="182">
        <f t="shared" si="2"/>
        <v>0</v>
      </c>
      <c r="I19" s="182">
        <f t="shared" si="2"/>
        <v>245801.36</v>
      </c>
      <c r="J19" s="182">
        <f t="shared" si="2"/>
        <v>245801.36</v>
      </c>
      <c r="K19" s="182">
        <f t="shared" si="2"/>
        <v>0</v>
      </c>
      <c r="L19" s="182">
        <f t="shared" si="2"/>
        <v>245801.36</v>
      </c>
      <c r="M19" s="182">
        <f t="shared" si="2"/>
        <v>0</v>
      </c>
      <c r="N19" s="182">
        <f t="shared" si="2"/>
        <v>245801.36</v>
      </c>
      <c r="O19" s="182">
        <f t="shared" si="2"/>
        <v>0</v>
      </c>
      <c r="P19" s="182">
        <f t="shared" si="2"/>
        <v>8500000</v>
      </c>
      <c r="Q19" s="182">
        <f t="shared" si="2"/>
        <v>8500000</v>
      </c>
      <c r="R19" s="182">
        <f t="shared" si="2"/>
        <v>0</v>
      </c>
      <c r="S19" s="182">
        <f t="shared" si="2"/>
        <v>0</v>
      </c>
    </row>
    <row r="20" spans="1:19" x14ac:dyDescent="0.25">
      <c r="A20" s="234" t="s">
        <v>37</v>
      </c>
      <c r="B20" s="235"/>
      <c r="C20" s="23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25" t="s">
        <v>60</v>
      </c>
      <c r="B21" s="226"/>
      <c r="C21" s="230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245801.36</v>
      </c>
      <c r="J21" s="19">
        <f t="shared" si="3"/>
        <v>245801.36</v>
      </c>
      <c r="K21" s="19">
        <f t="shared" si="3"/>
        <v>0</v>
      </c>
      <c r="L21" s="19">
        <f t="shared" si="3"/>
        <v>245801.36</v>
      </c>
      <c r="M21" s="19">
        <f t="shared" si="3"/>
        <v>0</v>
      </c>
      <c r="N21" s="19">
        <f t="shared" si="3"/>
        <v>245801.36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39" t="s">
        <v>61</v>
      </c>
      <c r="B22" s="240"/>
      <c r="C22" s="24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37" t="s">
        <v>99</v>
      </c>
      <c r="B27" s="238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8"/>
      <c r="B28" s="109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7" t="s">
        <v>101</v>
      </c>
      <c r="B30" s="4"/>
      <c r="C30" s="4"/>
      <c r="D30" s="4"/>
      <c r="E30" s="4"/>
      <c r="F30" s="4"/>
      <c r="G30" s="4"/>
      <c r="H30" s="4"/>
      <c r="I30" s="97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7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7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5"/>
  <sheetViews>
    <sheetView zoomScale="80" zoomScaleNormal="80" zoomScaleSheetLayoutView="75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H35" sqref="H35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15" t="s">
        <v>69</v>
      </c>
      <c r="W1" s="215"/>
    </row>
    <row r="2" spans="1:23" ht="47.45" customHeight="1" x14ac:dyDescent="0.25">
      <c r="D2" s="216" t="s">
        <v>182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4" spans="1:23" ht="48" customHeight="1" x14ac:dyDescent="0.25">
      <c r="A4" s="218" t="s">
        <v>23</v>
      </c>
      <c r="B4" s="218" t="s">
        <v>51</v>
      </c>
      <c r="C4" s="218" t="s">
        <v>52</v>
      </c>
      <c r="D4" s="218" t="s">
        <v>64</v>
      </c>
      <c r="E4" s="218"/>
      <c r="F4" s="218"/>
      <c r="G4" s="218"/>
      <c r="H4" s="256" t="s">
        <v>65</v>
      </c>
      <c r="I4" s="219" t="s">
        <v>57</v>
      </c>
      <c r="J4" s="220"/>
      <c r="K4" s="221"/>
      <c r="L4" s="218" t="s">
        <v>67</v>
      </c>
      <c r="M4" s="218"/>
      <c r="N4" s="218"/>
      <c r="O4" s="218"/>
      <c r="P4" s="218" t="s">
        <v>66</v>
      </c>
      <c r="Q4" s="218"/>
      <c r="R4" s="218"/>
      <c r="S4" s="218"/>
      <c r="T4" s="219" t="s">
        <v>68</v>
      </c>
      <c r="U4" s="220"/>
      <c r="V4" s="220"/>
      <c r="W4" s="221"/>
    </row>
    <row r="5" spans="1:23" x14ac:dyDescent="0.25">
      <c r="A5" s="218"/>
      <c r="B5" s="218"/>
      <c r="C5" s="218"/>
      <c r="D5" s="217" t="s">
        <v>27</v>
      </c>
      <c r="E5" s="218" t="s">
        <v>5</v>
      </c>
      <c r="F5" s="218"/>
      <c r="G5" s="218"/>
      <c r="H5" s="257"/>
      <c r="I5" s="251" t="s">
        <v>27</v>
      </c>
      <c r="J5" s="231" t="s">
        <v>5</v>
      </c>
      <c r="K5" s="233"/>
      <c r="L5" s="217" t="s">
        <v>27</v>
      </c>
      <c r="M5" s="218" t="s">
        <v>5</v>
      </c>
      <c r="N5" s="218"/>
      <c r="O5" s="218"/>
      <c r="P5" s="217" t="s">
        <v>27</v>
      </c>
      <c r="Q5" s="218" t="s">
        <v>5</v>
      </c>
      <c r="R5" s="218"/>
      <c r="S5" s="218"/>
      <c r="T5" s="217" t="s">
        <v>27</v>
      </c>
      <c r="U5" s="218" t="s">
        <v>5</v>
      </c>
      <c r="V5" s="218"/>
      <c r="W5" s="218"/>
    </row>
    <row r="6" spans="1:23" ht="60" customHeight="1" x14ac:dyDescent="0.25">
      <c r="A6" s="218"/>
      <c r="B6" s="218"/>
      <c r="C6" s="218"/>
      <c r="D6" s="217"/>
      <c r="E6" s="9" t="s">
        <v>29</v>
      </c>
      <c r="F6" s="9" t="s">
        <v>30</v>
      </c>
      <c r="G6" s="9" t="s">
        <v>54</v>
      </c>
      <c r="H6" s="258"/>
      <c r="I6" s="252"/>
      <c r="J6" s="9" t="s">
        <v>30</v>
      </c>
      <c r="K6" s="9" t="s">
        <v>54</v>
      </c>
      <c r="L6" s="217"/>
      <c r="M6" s="9" t="s">
        <v>29</v>
      </c>
      <c r="N6" s="9" t="s">
        <v>30</v>
      </c>
      <c r="O6" s="9" t="s">
        <v>54</v>
      </c>
      <c r="P6" s="217"/>
      <c r="Q6" s="9" t="s">
        <v>29</v>
      </c>
      <c r="R6" s="9" t="s">
        <v>30</v>
      </c>
      <c r="S6" s="9" t="s">
        <v>54</v>
      </c>
      <c r="T6" s="217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59" t="s">
        <v>62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60" t="s">
        <v>27</v>
      </c>
      <c r="B11" s="260"/>
      <c r="C11" s="26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61" t="s">
        <v>36</v>
      </c>
      <c r="B12" s="261"/>
      <c r="C12" s="26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59" t="s">
        <v>63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60" t="s">
        <v>27</v>
      </c>
      <c r="B17" s="260"/>
      <c r="C17" s="260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61" t="s">
        <v>37</v>
      </c>
      <c r="B18" s="261"/>
      <c r="C18" s="26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65" t="s">
        <v>70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</row>
    <row r="20" spans="1:58" ht="72" hidden="1" customHeight="1" thickBot="1" x14ac:dyDescent="0.3">
      <c r="A20" s="171"/>
      <c r="B20" s="172"/>
      <c r="C20" s="141"/>
      <c r="D20" s="136">
        <f>SUM(E20:G20)</f>
        <v>0</v>
      </c>
      <c r="E20" s="137"/>
      <c r="F20" s="137"/>
      <c r="G20" s="137"/>
      <c r="H20" s="137"/>
      <c r="I20" s="136">
        <f t="shared" ref="I20:I24" si="1">SUM(J20,K20)</f>
        <v>0</v>
      </c>
      <c r="J20" s="138"/>
      <c r="K20" s="138"/>
      <c r="L20" s="136">
        <f t="shared" ref="L20:L24" si="2">SUM(M20,N20,O20)</f>
        <v>0</v>
      </c>
      <c r="M20" s="138"/>
      <c r="N20" s="138"/>
      <c r="O20" s="137"/>
      <c r="P20" s="136">
        <f t="shared" ref="P20:P24" si="3">SUM(Q20,R20,S20)</f>
        <v>0</v>
      </c>
      <c r="Q20" s="138"/>
      <c r="R20" s="137"/>
      <c r="S20" s="137"/>
      <c r="T20" s="136">
        <f t="shared" ref="T20:T24" si="4">SUM(U20,V20,W20)</f>
        <v>0</v>
      </c>
      <c r="U20" s="136">
        <f t="shared" ref="U20:U24" si="5">(D20+H20)-M20-Q20</f>
        <v>0</v>
      </c>
      <c r="V20" s="136">
        <f t="shared" ref="V20:V24" si="6">F20+J20-N20</f>
        <v>0</v>
      </c>
      <c r="W20" s="139"/>
    </row>
    <row r="21" spans="1:58" ht="49.5" customHeight="1" x14ac:dyDescent="0.25">
      <c r="A21" s="263" t="s">
        <v>142</v>
      </c>
      <c r="B21" s="174" t="s">
        <v>131</v>
      </c>
      <c r="C21" s="124" t="s">
        <v>132</v>
      </c>
      <c r="D21" s="114">
        <f>E21</f>
        <v>8500000</v>
      </c>
      <c r="E21" s="115">
        <v>8500000</v>
      </c>
      <c r="F21" s="115"/>
      <c r="G21" s="115"/>
      <c r="H21" s="120"/>
      <c r="I21" s="170">
        <f t="shared" si="1"/>
        <v>0</v>
      </c>
      <c r="J21" s="190"/>
      <c r="K21" s="115"/>
      <c r="L21" s="170">
        <f t="shared" si="2"/>
        <v>0</v>
      </c>
      <c r="M21" s="190"/>
      <c r="N21" s="190"/>
      <c r="O21" s="115"/>
      <c r="P21" s="170">
        <f t="shared" si="3"/>
        <v>0</v>
      </c>
      <c r="Q21" s="120"/>
      <c r="R21" s="115"/>
      <c r="S21" s="115"/>
      <c r="T21" s="114">
        <f t="shared" si="4"/>
        <v>8500000</v>
      </c>
      <c r="U21" s="114">
        <f t="shared" si="5"/>
        <v>8500000</v>
      </c>
      <c r="V21" s="114">
        <f t="shared" si="6"/>
        <v>0</v>
      </c>
      <c r="W21" s="116"/>
    </row>
    <row r="22" spans="1:58" ht="51.75" customHeight="1" x14ac:dyDescent="0.25">
      <c r="A22" s="264"/>
      <c r="B22" s="169" t="s">
        <v>164</v>
      </c>
      <c r="C22" s="121" t="s">
        <v>165</v>
      </c>
      <c r="D22" s="25">
        <v>0</v>
      </c>
      <c r="E22" s="15"/>
      <c r="F22" s="15"/>
      <c r="G22" s="15"/>
      <c r="H22" s="184">
        <v>20000000</v>
      </c>
      <c r="I22" s="170">
        <f t="shared" si="1"/>
        <v>0</v>
      </c>
      <c r="J22" s="184"/>
      <c r="K22" s="15"/>
      <c r="L22" s="170">
        <f t="shared" si="2"/>
        <v>0</v>
      </c>
      <c r="M22" s="184"/>
      <c r="N22" s="184"/>
      <c r="O22" s="15"/>
      <c r="P22" s="170">
        <f t="shared" si="3"/>
        <v>0</v>
      </c>
      <c r="Q22" s="118"/>
      <c r="R22" s="15"/>
      <c r="S22" s="15"/>
      <c r="T22" s="170">
        <f t="shared" si="4"/>
        <v>20000000</v>
      </c>
      <c r="U22" s="170">
        <f t="shared" si="5"/>
        <v>20000000</v>
      </c>
      <c r="V22" s="25">
        <f t="shared" si="6"/>
        <v>0</v>
      </c>
      <c r="W22" s="122"/>
    </row>
    <row r="23" spans="1:58" ht="51.75" customHeight="1" x14ac:dyDescent="0.25">
      <c r="A23" s="264"/>
      <c r="B23" s="211" t="s">
        <v>176</v>
      </c>
      <c r="C23" s="212" t="s">
        <v>177</v>
      </c>
      <c r="D23" s="25">
        <v>0</v>
      </c>
      <c r="E23" s="15"/>
      <c r="F23" s="15"/>
      <c r="G23" s="15"/>
      <c r="H23" s="184">
        <v>20000000</v>
      </c>
      <c r="I23" s="170">
        <f t="shared" si="1"/>
        <v>0</v>
      </c>
      <c r="J23" s="184"/>
      <c r="K23" s="15"/>
      <c r="L23" s="170">
        <f t="shared" si="2"/>
        <v>0</v>
      </c>
      <c r="M23" s="184"/>
      <c r="N23" s="184"/>
      <c r="O23" s="15"/>
      <c r="P23" s="170">
        <f t="shared" si="3"/>
        <v>0</v>
      </c>
      <c r="Q23" s="118"/>
      <c r="R23" s="15"/>
      <c r="S23" s="15"/>
      <c r="T23" s="170">
        <f t="shared" si="4"/>
        <v>20000000</v>
      </c>
      <c r="U23" s="170">
        <f t="shared" si="5"/>
        <v>20000000</v>
      </c>
      <c r="V23" s="25">
        <f t="shared" si="6"/>
        <v>0</v>
      </c>
      <c r="W23" s="122"/>
    </row>
    <row r="24" spans="1:58" ht="51.75" thickBot="1" x14ac:dyDescent="0.3">
      <c r="A24" s="264"/>
      <c r="B24" s="168" t="s">
        <v>150</v>
      </c>
      <c r="C24" s="152" t="s">
        <v>151</v>
      </c>
      <c r="D24" s="153">
        <f>E24</f>
        <v>8000000</v>
      </c>
      <c r="E24" s="154">
        <v>8000000</v>
      </c>
      <c r="F24" s="154"/>
      <c r="G24" s="154"/>
      <c r="H24" s="186"/>
      <c r="I24" s="170">
        <f t="shared" si="1"/>
        <v>1446.57</v>
      </c>
      <c r="J24" s="186">
        <v>1446.57</v>
      </c>
      <c r="K24" s="154"/>
      <c r="L24" s="170">
        <f t="shared" si="2"/>
        <v>8001446.5700000003</v>
      </c>
      <c r="M24" s="186">
        <v>8000000</v>
      </c>
      <c r="N24" s="186">
        <v>1446.57</v>
      </c>
      <c r="O24" s="154"/>
      <c r="P24" s="170">
        <f t="shared" si="3"/>
        <v>0</v>
      </c>
      <c r="Q24" s="155"/>
      <c r="R24" s="154"/>
      <c r="S24" s="154"/>
      <c r="T24" s="170">
        <f t="shared" si="4"/>
        <v>0</v>
      </c>
      <c r="U24" s="170">
        <f t="shared" si="5"/>
        <v>0</v>
      </c>
      <c r="V24" s="170">
        <f t="shared" si="6"/>
        <v>0</v>
      </c>
      <c r="W24" s="156"/>
    </row>
    <row r="25" spans="1:58" s="173" customFormat="1" ht="45" customHeight="1" thickBot="1" x14ac:dyDescent="0.3">
      <c r="A25" s="200" t="s">
        <v>144</v>
      </c>
      <c r="B25" s="193" t="s">
        <v>166</v>
      </c>
      <c r="C25" s="194" t="s">
        <v>167</v>
      </c>
      <c r="D25" s="195">
        <f>SUM(E25:G25)</f>
        <v>0</v>
      </c>
      <c r="E25" s="196"/>
      <c r="F25" s="196"/>
      <c r="G25" s="196"/>
      <c r="H25" s="198">
        <v>5000000</v>
      </c>
      <c r="I25" s="195">
        <f>SUM(J25,K25)</f>
        <v>0</v>
      </c>
      <c r="J25" s="198"/>
      <c r="K25" s="196"/>
      <c r="L25" s="195">
        <f>SUM(M25,N25,O25)</f>
        <v>0</v>
      </c>
      <c r="M25" s="198"/>
      <c r="N25" s="198"/>
      <c r="O25" s="196"/>
      <c r="P25" s="195">
        <f>SUM(Q25,R25,S25)</f>
        <v>0</v>
      </c>
      <c r="Q25" s="197"/>
      <c r="R25" s="196"/>
      <c r="S25" s="196"/>
      <c r="T25" s="195">
        <f>SUM(U25,V25,W25)</f>
        <v>5000000</v>
      </c>
      <c r="U25" s="195">
        <f>(D25+H25)-M25-Q25</f>
        <v>5000000</v>
      </c>
      <c r="V25" s="195">
        <f>F25+J25-N25</f>
        <v>0</v>
      </c>
      <c r="W25" s="199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45" customHeight="1" thickBot="1" x14ac:dyDescent="0.3">
      <c r="A26" s="200" t="s">
        <v>169</v>
      </c>
      <c r="B26" s="193" t="s">
        <v>170</v>
      </c>
      <c r="C26" s="194" t="s">
        <v>171</v>
      </c>
      <c r="D26" s="195">
        <f>SUM(E26:G26)</f>
        <v>0</v>
      </c>
      <c r="E26" s="196"/>
      <c r="F26" s="196"/>
      <c r="G26" s="196"/>
      <c r="H26" s="198">
        <v>5000000</v>
      </c>
      <c r="I26" s="195">
        <f>SUM(J26,K26)</f>
        <v>0</v>
      </c>
      <c r="J26" s="198"/>
      <c r="K26" s="196"/>
      <c r="L26" s="195">
        <f>SUM(M26,N26,O26)</f>
        <v>0</v>
      </c>
      <c r="M26" s="198"/>
      <c r="N26" s="198"/>
      <c r="O26" s="196"/>
      <c r="P26" s="195">
        <f>SUM(Q26,R26,S26)</f>
        <v>0</v>
      </c>
      <c r="Q26" s="197"/>
      <c r="R26" s="196"/>
      <c r="S26" s="196"/>
      <c r="T26" s="195">
        <f>SUM(U26,V26,W26)</f>
        <v>5000000</v>
      </c>
      <c r="U26" s="195">
        <f>(D26+H26)-M26-Q26</f>
        <v>5000000</v>
      </c>
      <c r="V26" s="195">
        <f>F26+J26-N26</f>
        <v>0</v>
      </c>
      <c r="W26" s="199"/>
    </row>
    <row r="27" spans="1:58" s="14" customFormat="1" ht="14.25" x14ac:dyDescent="0.2">
      <c r="A27" s="262" t="s">
        <v>27</v>
      </c>
      <c r="B27" s="262"/>
      <c r="C27" s="262"/>
      <c r="D27" s="148">
        <f t="shared" ref="D27:S27" si="7">SUM(D20:D26)</f>
        <v>16500000</v>
      </c>
      <c r="E27" s="148">
        <f t="shared" si="7"/>
        <v>16500000</v>
      </c>
      <c r="F27" s="148">
        <f t="shared" si="7"/>
        <v>0</v>
      </c>
      <c r="G27" s="148">
        <f t="shared" si="7"/>
        <v>0</v>
      </c>
      <c r="H27" s="148">
        <f t="shared" si="7"/>
        <v>50000000</v>
      </c>
      <c r="I27" s="148">
        <f t="shared" si="7"/>
        <v>1446.57</v>
      </c>
      <c r="J27" s="148">
        <f t="shared" si="7"/>
        <v>1446.57</v>
      </c>
      <c r="K27" s="148">
        <f t="shared" si="7"/>
        <v>0</v>
      </c>
      <c r="L27" s="148">
        <f t="shared" si="7"/>
        <v>8001446.5700000003</v>
      </c>
      <c r="M27" s="148">
        <f t="shared" si="7"/>
        <v>8000000</v>
      </c>
      <c r="N27" s="148">
        <f t="shared" si="7"/>
        <v>1446.57</v>
      </c>
      <c r="O27" s="148">
        <f t="shared" si="7"/>
        <v>0</v>
      </c>
      <c r="P27" s="148">
        <f t="shared" si="7"/>
        <v>0</v>
      </c>
      <c r="Q27" s="148">
        <f t="shared" si="7"/>
        <v>0</v>
      </c>
      <c r="R27" s="148">
        <f t="shared" si="7"/>
        <v>0</v>
      </c>
      <c r="S27" s="148">
        <f t="shared" si="7"/>
        <v>0</v>
      </c>
      <c r="T27" s="148">
        <f>SUM(T20:T26)</f>
        <v>58500000</v>
      </c>
      <c r="U27" s="148">
        <f t="shared" ref="U27:V27" si="8">SUM(U20:U26)</f>
        <v>58500000</v>
      </c>
      <c r="V27" s="148">
        <f t="shared" si="8"/>
        <v>0</v>
      </c>
      <c r="W27" s="148">
        <f t="shared" ref="W27" si="9">SUM(W20:W25)</f>
        <v>0</v>
      </c>
    </row>
    <row r="28" spans="1:58" ht="13.5" customHeight="1" x14ac:dyDescent="0.25">
      <c r="A28" s="261" t="s">
        <v>38</v>
      </c>
      <c r="B28" s="261"/>
      <c r="C28" s="26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58" ht="24.75" customHeight="1" thickBot="1" x14ac:dyDescent="0.3">
      <c r="A29" s="242" t="s">
        <v>71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4"/>
    </row>
    <row r="30" spans="1:58" ht="55.5" customHeight="1" thickBot="1" x14ac:dyDescent="0.3">
      <c r="A30" s="188" t="s">
        <v>172</v>
      </c>
      <c r="B30" s="205" t="s">
        <v>173</v>
      </c>
      <c r="C30" s="206" t="s">
        <v>174</v>
      </c>
      <c r="D30" s="195">
        <f>E30</f>
        <v>0</v>
      </c>
      <c r="E30" s="137"/>
      <c r="F30" s="137"/>
      <c r="G30" s="203"/>
      <c r="H30" s="203">
        <v>500000</v>
      </c>
      <c r="I30" s="195">
        <f t="shared" ref="I30:I31" si="10">SUM(J30,K30)</f>
        <v>0</v>
      </c>
      <c r="J30" s="138"/>
      <c r="K30" s="138"/>
      <c r="L30" s="195">
        <f t="shared" ref="L30:L41" si="11">SUM(M30,N30,O30)</f>
        <v>0</v>
      </c>
      <c r="M30" s="138"/>
      <c r="N30" s="138"/>
      <c r="O30" s="138"/>
      <c r="P30" s="195">
        <f t="shared" ref="P30:P41" si="12">SUM(Q30,R30,S30)</f>
        <v>0</v>
      </c>
      <c r="Q30" s="138"/>
      <c r="R30" s="137"/>
      <c r="S30" s="137"/>
      <c r="T30" s="207">
        <f>SUM(U30,V30,W30)</f>
        <v>500000</v>
      </c>
      <c r="U30" s="207">
        <f t="shared" ref="U30:U41" si="13">(D30+H30)-M30-Q30</f>
        <v>500000</v>
      </c>
      <c r="V30" s="195">
        <f t="shared" ref="V30:V41" si="14">F30+J30-N30</f>
        <v>0</v>
      </c>
      <c r="W30" s="139"/>
    </row>
    <row r="31" spans="1:58" ht="51" customHeight="1" thickBot="1" x14ac:dyDescent="0.3">
      <c r="A31" s="204" t="s">
        <v>157</v>
      </c>
      <c r="B31" s="205" t="s">
        <v>158</v>
      </c>
      <c r="C31" s="206" t="s">
        <v>159</v>
      </c>
      <c r="D31" s="195">
        <f>E31</f>
        <v>0</v>
      </c>
      <c r="E31" s="196"/>
      <c r="F31" s="196"/>
      <c r="G31" s="198"/>
      <c r="H31" s="198">
        <v>500000</v>
      </c>
      <c r="I31" s="136">
        <f t="shared" si="10"/>
        <v>0</v>
      </c>
      <c r="J31" s="197"/>
      <c r="K31" s="197"/>
      <c r="L31" s="136">
        <f t="shared" si="11"/>
        <v>0</v>
      </c>
      <c r="M31" s="197"/>
      <c r="N31" s="197"/>
      <c r="O31" s="197"/>
      <c r="P31" s="136">
        <f t="shared" si="12"/>
        <v>0</v>
      </c>
      <c r="Q31" s="197"/>
      <c r="R31" s="196"/>
      <c r="S31" s="196"/>
      <c r="T31" s="208">
        <f>SUM(U31,V31,W31)</f>
        <v>500000</v>
      </c>
      <c r="U31" s="208">
        <f t="shared" si="13"/>
        <v>500000</v>
      </c>
      <c r="V31" s="136">
        <f t="shared" si="14"/>
        <v>0</v>
      </c>
      <c r="W31" s="139"/>
    </row>
    <row r="32" spans="1:58" ht="68.25" customHeight="1" x14ac:dyDescent="0.25">
      <c r="A32" s="268" t="s">
        <v>144</v>
      </c>
      <c r="B32" s="201" t="s">
        <v>160</v>
      </c>
      <c r="C32" s="202" t="s">
        <v>161</v>
      </c>
      <c r="D32" s="114">
        <f>E32</f>
        <v>3000000</v>
      </c>
      <c r="E32" s="177">
        <v>3000000</v>
      </c>
      <c r="F32" s="177"/>
      <c r="G32" s="185"/>
      <c r="H32" s="185"/>
      <c r="I32" s="98">
        <f t="shared" ref="I32:I39" si="15">SUM(J32:K32)</f>
        <v>0</v>
      </c>
      <c r="J32" s="178"/>
      <c r="K32" s="177"/>
      <c r="L32" s="98">
        <f t="shared" si="11"/>
        <v>0</v>
      </c>
      <c r="M32" s="178"/>
      <c r="N32" s="178"/>
      <c r="O32" s="178"/>
      <c r="P32" s="98">
        <f t="shared" si="12"/>
        <v>0</v>
      </c>
      <c r="Q32" s="178"/>
      <c r="R32" s="177"/>
      <c r="S32" s="177"/>
      <c r="T32" s="119">
        <f t="shared" ref="T32:T41" si="16">SUM(U32,V32,W32)</f>
        <v>3000000</v>
      </c>
      <c r="U32" s="119">
        <f t="shared" si="13"/>
        <v>3000000</v>
      </c>
      <c r="V32" s="98">
        <f t="shared" si="14"/>
        <v>0</v>
      </c>
      <c r="W32" s="25"/>
    </row>
    <row r="33" spans="1:23" ht="68.25" customHeight="1" x14ac:dyDescent="0.25">
      <c r="A33" s="268"/>
      <c r="B33" s="201" t="s">
        <v>183</v>
      </c>
      <c r="C33" s="202" t="s">
        <v>184</v>
      </c>
      <c r="D33" s="25">
        <f t="shared" ref="D33:D36" si="17">E33</f>
        <v>0</v>
      </c>
      <c r="E33" s="177"/>
      <c r="F33" s="177"/>
      <c r="G33" s="185"/>
      <c r="H33" s="209">
        <v>2500000</v>
      </c>
      <c r="I33" s="98">
        <f t="shared" si="15"/>
        <v>0</v>
      </c>
      <c r="J33" s="178"/>
      <c r="K33" s="177"/>
      <c r="L33" s="98">
        <f t="shared" si="11"/>
        <v>0</v>
      </c>
      <c r="M33" s="178"/>
      <c r="N33" s="178"/>
      <c r="O33" s="178"/>
      <c r="P33" s="98">
        <f t="shared" si="12"/>
        <v>0</v>
      </c>
      <c r="Q33" s="178"/>
      <c r="R33" s="177"/>
      <c r="S33" s="177"/>
      <c r="T33" s="119">
        <f t="shared" si="16"/>
        <v>2500000</v>
      </c>
      <c r="U33" s="119">
        <f t="shared" si="13"/>
        <v>2500000</v>
      </c>
      <c r="V33" s="98">
        <f t="shared" si="14"/>
        <v>0</v>
      </c>
      <c r="W33" s="25"/>
    </row>
    <row r="34" spans="1:23" ht="68.25" customHeight="1" x14ac:dyDescent="0.25">
      <c r="A34" s="268"/>
      <c r="B34" s="201" t="s">
        <v>178</v>
      </c>
      <c r="C34" s="202" t="s">
        <v>175</v>
      </c>
      <c r="D34" s="25">
        <f t="shared" si="17"/>
        <v>0</v>
      </c>
      <c r="E34" s="177"/>
      <c r="F34" s="177"/>
      <c r="G34" s="185"/>
      <c r="H34" s="210">
        <v>1000000</v>
      </c>
      <c r="I34" s="98">
        <f t="shared" si="15"/>
        <v>0</v>
      </c>
      <c r="J34" s="178"/>
      <c r="K34" s="177"/>
      <c r="L34" s="98">
        <f t="shared" si="11"/>
        <v>0</v>
      </c>
      <c r="M34" s="178"/>
      <c r="N34" s="178"/>
      <c r="O34" s="178"/>
      <c r="P34" s="98">
        <f t="shared" si="12"/>
        <v>0</v>
      </c>
      <c r="Q34" s="178"/>
      <c r="R34" s="177"/>
      <c r="S34" s="177"/>
      <c r="T34" s="119">
        <f t="shared" si="16"/>
        <v>1000000</v>
      </c>
      <c r="U34" s="119">
        <f t="shared" si="13"/>
        <v>1000000</v>
      </c>
      <c r="V34" s="98">
        <f t="shared" si="14"/>
        <v>0</v>
      </c>
      <c r="W34" s="25"/>
    </row>
    <row r="35" spans="1:23" ht="63" customHeight="1" x14ac:dyDescent="0.25">
      <c r="A35" s="268"/>
      <c r="B35" s="201" t="s">
        <v>162</v>
      </c>
      <c r="C35" s="202" t="s">
        <v>163</v>
      </c>
      <c r="D35" s="25">
        <f t="shared" si="17"/>
        <v>0</v>
      </c>
      <c r="E35" s="177"/>
      <c r="F35" s="177"/>
      <c r="G35" s="185"/>
      <c r="H35" s="185">
        <v>1600000</v>
      </c>
      <c r="I35" s="98">
        <f t="shared" si="15"/>
        <v>0</v>
      </c>
      <c r="J35" s="178"/>
      <c r="K35" s="177"/>
      <c r="L35" s="98">
        <f t="shared" si="11"/>
        <v>0</v>
      </c>
      <c r="M35" s="178"/>
      <c r="N35" s="178"/>
      <c r="O35" s="178"/>
      <c r="P35" s="98">
        <f t="shared" si="12"/>
        <v>0</v>
      </c>
      <c r="Q35" s="178"/>
      <c r="R35" s="177"/>
      <c r="S35" s="177"/>
      <c r="T35" s="119">
        <f t="shared" si="16"/>
        <v>1600000</v>
      </c>
      <c r="U35" s="119">
        <f>(D35+H35)-M35-Q35</f>
        <v>1600000</v>
      </c>
      <c r="V35" s="98">
        <f t="shared" si="14"/>
        <v>0</v>
      </c>
      <c r="W35" s="179"/>
    </row>
    <row r="36" spans="1:23" ht="42" customHeight="1" x14ac:dyDescent="0.25">
      <c r="A36" s="268"/>
      <c r="B36" s="192" t="s">
        <v>134</v>
      </c>
      <c r="C36" s="176" t="s">
        <v>135</v>
      </c>
      <c r="D36" s="153">
        <f t="shared" si="17"/>
        <v>2774000</v>
      </c>
      <c r="E36" s="177">
        <v>2774000</v>
      </c>
      <c r="F36" s="177"/>
      <c r="G36" s="178"/>
      <c r="H36" s="185"/>
      <c r="I36" s="187">
        <f t="shared" si="15"/>
        <v>0</v>
      </c>
      <c r="J36" s="178"/>
      <c r="K36" s="177"/>
      <c r="L36" s="162">
        <f t="shared" si="11"/>
        <v>0</v>
      </c>
      <c r="M36" s="178"/>
      <c r="N36" s="178"/>
      <c r="O36" s="178"/>
      <c r="P36" s="162">
        <f t="shared" si="12"/>
        <v>0</v>
      </c>
      <c r="Q36" s="178"/>
      <c r="R36" s="177"/>
      <c r="S36" s="177"/>
      <c r="T36" s="163">
        <f t="shared" si="16"/>
        <v>2774000</v>
      </c>
      <c r="U36" s="119">
        <f t="shared" si="13"/>
        <v>2774000</v>
      </c>
      <c r="V36" s="162">
        <f t="shared" si="14"/>
        <v>0</v>
      </c>
      <c r="W36" s="179"/>
    </row>
    <row r="37" spans="1:23" ht="42" hidden="1" customHeight="1" x14ac:dyDescent="0.25">
      <c r="A37" s="268"/>
      <c r="B37" s="192" t="s">
        <v>133</v>
      </c>
      <c r="C37" s="183" t="s">
        <v>153</v>
      </c>
      <c r="D37" s="25">
        <v>0</v>
      </c>
      <c r="E37" s="177"/>
      <c r="F37" s="177"/>
      <c r="G37" s="178"/>
      <c r="H37" s="178"/>
      <c r="I37" s="98">
        <f t="shared" si="15"/>
        <v>0</v>
      </c>
      <c r="J37" s="185"/>
      <c r="K37" s="177"/>
      <c r="L37" s="162">
        <f t="shared" si="11"/>
        <v>0</v>
      </c>
      <c r="M37" s="185"/>
      <c r="N37" s="185"/>
      <c r="O37" s="178"/>
      <c r="P37" s="162">
        <f t="shared" si="12"/>
        <v>0</v>
      </c>
      <c r="Q37" s="178"/>
      <c r="R37" s="177"/>
      <c r="S37" s="177"/>
      <c r="T37" s="163">
        <f t="shared" si="16"/>
        <v>0</v>
      </c>
      <c r="U37" s="163">
        <f t="shared" si="13"/>
        <v>0</v>
      </c>
      <c r="V37" s="162">
        <f t="shared" si="14"/>
        <v>0</v>
      </c>
      <c r="W37" s="156"/>
    </row>
    <row r="38" spans="1:23" ht="55.5" hidden="1" customHeight="1" x14ac:dyDescent="0.25">
      <c r="A38" s="268"/>
      <c r="B38" s="159" t="s">
        <v>146</v>
      </c>
      <c r="C38" s="157" t="s">
        <v>147</v>
      </c>
      <c r="D38" s="98">
        <f t="shared" ref="D38:D41" si="18">E38</f>
        <v>0</v>
      </c>
      <c r="E38" s="158"/>
      <c r="F38" s="158"/>
      <c r="G38" s="158"/>
      <c r="H38" s="118"/>
      <c r="I38" s="98">
        <f t="shared" si="15"/>
        <v>0</v>
      </c>
      <c r="J38" s="113"/>
      <c r="K38" s="158"/>
      <c r="L38" s="98">
        <f t="shared" si="11"/>
        <v>0</v>
      </c>
      <c r="M38" s="113"/>
      <c r="N38" s="113"/>
      <c r="O38" s="113"/>
      <c r="P38" s="98">
        <f t="shared" si="12"/>
        <v>0</v>
      </c>
      <c r="Q38" s="113"/>
      <c r="R38" s="158"/>
      <c r="S38" s="158"/>
      <c r="T38" s="119">
        <f t="shared" si="16"/>
        <v>0</v>
      </c>
      <c r="U38" s="119">
        <f t="shared" si="13"/>
        <v>0</v>
      </c>
      <c r="V38" s="98">
        <f t="shared" si="14"/>
        <v>0</v>
      </c>
      <c r="W38" s="164"/>
    </row>
    <row r="39" spans="1:23" ht="55.5" hidden="1" customHeight="1" x14ac:dyDescent="0.25">
      <c r="A39" s="268"/>
      <c r="B39" s="160" t="s">
        <v>145</v>
      </c>
      <c r="C39" s="128" t="s">
        <v>148</v>
      </c>
      <c r="D39" s="98">
        <f t="shared" si="18"/>
        <v>0</v>
      </c>
      <c r="E39" s="130"/>
      <c r="F39" s="130"/>
      <c r="G39" s="130"/>
      <c r="H39" s="125"/>
      <c r="I39" s="129">
        <f t="shared" si="15"/>
        <v>0</v>
      </c>
      <c r="J39" s="131"/>
      <c r="K39" s="130"/>
      <c r="L39" s="129">
        <f t="shared" si="11"/>
        <v>0</v>
      </c>
      <c r="M39" s="131"/>
      <c r="N39" s="131"/>
      <c r="O39" s="131"/>
      <c r="P39" s="129">
        <f t="shared" si="12"/>
        <v>0</v>
      </c>
      <c r="Q39" s="131"/>
      <c r="R39" s="130"/>
      <c r="S39" s="130"/>
      <c r="T39" s="119">
        <f t="shared" si="16"/>
        <v>0</v>
      </c>
      <c r="U39" s="119">
        <f t="shared" si="13"/>
        <v>0</v>
      </c>
      <c r="V39" s="129">
        <f t="shared" si="14"/>
        <v>0</v>
      </c>
      <c r="W39" s="142"/>
    </row>
    <row r="40" spans="1:23" ht="55.5" hidden="1" customHeight="1" x14ac:dyDescent="0.25">
      <c r="A40" s="268"/>
      <c r="B40" s="160" t="s">
        <v>127</v>
      </c>
      <c r="C40" s="128" t="s">
        <v>149</v>
      </c>
      <c r="D40" s="98">
        <f t="shared" si="18"/>
        <v>0</v>
      </c>
      <c r="E40" s="130"/>
      <c r="F40" s="130"/>
      <c r="G40" s="130"/>
      <c r="H40" s="125"/>
      <c r="I40" s="129">
        <f>SUM(J40,K39)</f>
        <v>0</v>
      </c>
      <c r="J40" s="131"/>
      <c r="K40" s="130"/>
      <c r="L40" s="129">
        <f t="shared" si="11"/>
        <v>0</v>
      </c>
      <c r="M40" s="131"/>
      <c r="N40" s="131"/>
      <c r="O40" s="131"/>
      <c r="P40" s="129">
        <f t="shared" si="12"/>
        <v>0</v>
      </c>
      <c r="Q40" s="131"/>
      <c r="R40" s="130"/>
      <c r="S40" s="130"/>
      <c r="T40" s="119">
        <f t="shared" si="16"/>
        <v>0</v>
      </c>
      <c r="U40" s="119">
        <f t="shared" si="13"/>
        <v>0</v>
      </c>
      <c r="V40" s="129">
        <f t="shared" si="14"/>
        <v>0</v>
      </c>
      <c r="W40" s="142"/>
    </row>
    <row r="41" spans="1:23" ht="108" hidden="1" customHeight="1" thickBot="1" x14ac:dyDescent="0.3">
      <c r="A41" s="269"/>
      <c r="B41" s="161"/>
      <c r="C41" s="143"/>
      <c r="D41" s="144">
        <f t="shared" si="18"/>
        <v>0</v>
      </c>
      <c r="E41" s="145"/>
      <c r="F41" s="145"/>
      <c r="G41" s="145"/>
      <c r="H41" s="117"/>
      <c r="I41" s="144">
        <f>SUM(J41:K41)</f>
        <v>0</v>
      </c>
      <c r="J41" s="135"/>
      <c r="K41" s="145"/>
      <c r="L41" s="144">
        <f t="shared" si="11"/>
        <v>0</v>
      </c>
      <c r="M41" s="135"/>
      <c r="N41" s="135"/>
      <c r="O41" s="135"/>
      <c r="P41" s="144">
        <f t="shared" si="12"/>
        <v>0</v>
      </c>
      <c r="Q41" s="135"/>
      <c r="R41" s="145"/>
      <c r="S41" s="145"/>
      <c r="T41" s="123">
        <f t="shared" si="16"/>
        <v>0</v>
      </c>
      <c r="U41" s="123">
        <f t="shared" si="13"/>
        <v>0</v>
      </c>
      <c r="V41" s="144">
        <f t="shared" si="14"/>
        <v>0</v>
      </c>
      <c r="W41" s="146"/>
    </row>
    <row r="42" spans="1:23" x14ac:dyDescent="0.25">
      <c r="A42" s="270" t="s">
        <v>27</v>
      </c>
      <c r="B42" s="271"/>
      <c r="C42" s="272"/>
      <c r="D42" s="147">
        <f t="shared" ref="D42:S42" si="19">SUM(D30:D41)</f>
        <v>5774000</v>
      </c>
      <c r="E42" s="147">
        <f t="shared" si="19"/>
        <v>5774000</v>
      </c>
      <c r="F42" s="147">
        <f t="shared" si="19"/>
        <v>0</v>
      </c>
      <c r="G42" s="147">
        <f t="shared" si="19"/>
        <v>0</v>
      </c>
      <c r="H42" s="147">
        <f t="shared" si="19"/>
        <v>6100000</v>
      </c>
      <c r="I42" s="147">
        <f t="shared" si="19"/>
        <v>0</v>
      </c>
      <c r="J42" s="147">
        <f t="shared" si="19"/>
        <v>0</v>
      </c>
      <c r="K42" s="147">
        <f t="shared" si="19"/>
        <v>0</v>
      </c>
      <c r="L42" s="147">
        <f t="shared" si="19"/>
        <v>0</v>
      </c>
      <c r="M42" s="147">
        <f t="shared" si="19"/>
        <v>0</v>
      </c>
      <c r="N42" s="147">
        <f t="shared" si="19"/>
        <v>0</v>
      </c>
      <c r="O42" s="147">
        <f t="shared" si="19"/>
        <v>0</v>
      </c>
      <c r="P42" s="147">
        <f t="shared" si="19"/>
        <v>0</v>
      </c>
      <c r="Q42" s="147">
        <f t="shared" si="19"/>
        <v>0</v>
      </c>
      <c r="R42" s="147">
        <f t="shared" si="19"/>
        <v>0</v>
      </c>
      <c r="S42" s="147">
        <f t="shared" si="19"/>
        <v>0</v>
      </c>
      <c r="T42" s="147">
        <f>SUM(T30:T41)</f>
        <v>11874000</v>
      </c>
      <c r="U42" s="147">
        <f t="shared" ref="U42:W42" si="20">SUM(U30:U41)</f>
        <v>11874000</v>
      </c>
      <c r="V42" s="147">
        <f t="shared" si="20"/>
        <v>0</v>
      </c>
      <c r="W42" s="147">
        <f t="shared" si="20"/>
        <v>0</v>
      </c>
    </row>
    <row r="43" spans="1:23" ht="15" customHeight="1" x14ac:dyDescent="0.25">
      <c r="A43" s="234" t="s">
        <v>72</v>
      </c>
      <c r="B43" s="235"/>
      <c r="C43" s="23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13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14" customFormat="1" ht="14.25" x14ac:dyDescent="0.2">
      <c r="A44" s="239" t="s">
        <v>73</v>
      </c>
      <c r="B44" s="240"/>
      <c r="C44" s="241"/>
      <c r="D44" s="16">
        <f t="shared" ref="D44:W44" si="21">SUM(D11,D17,D27,D42)</f>
        <v>22274000</v>
      </c>
      <c r="E44" s="16">
        <f t="shared" si="21"/>
        <v>22274000</v>
      </c>
      <c r="F44" s="16">
        <f t="shared" si="21"/>
        <v>0</v>
      </c>
      <c r="G44" s="16">
        <f t="shared" si="21"/>
        <v>0</v>
      </c>
      <c r="H44" s="16">
        <f t="shared" si="21"/>
        <v>56100000</v>
      </c>
      <c r="I44" s="16">
        <f t="shared" si="21"/>
        <v>1446.57</v>
      </c>
      <c r="J44" s="16">
        <f t="shared" si="21"/>
        <v>1446.57</v>
      </c>
      <c r="K44" s="16">
        <f t="shared" si="21"/>
        <v>0</v>
      </c>
      <c r="L44" s="16">
        <f t="shared" si="21"/>
        <v>8001446.5700000003</v>
      </c>
      <c r="M44" s="16">
        <f t="shared" si="21"/>
        <v>8000000</v>
      </c>
      <c r="N44" s="16">
        <f t="shared" si="21"/>
        <v>1446.57</v>
      </c>
      <c r="O44" s="16">
        <f t="shared" si="21"/>
        <v>0</v>
      </c>
      <c r="P44" s="16">
        <f t="shared" si="21"/>
        <v>0</v>
      </c>
      <c r="Q44" s="16">
        <f t="shared" si="21"/>
        <v>0</v>
      </c>
      <c r="R44" s="16">
        <f t="shared" si="21"/>
        <v>0</v>
      </c>
      <c r="S44" s="16">
        <f t="shared" si="21"/>
        <v>0</v>
      </c>
      <c r="T44" s="16">
        <f t="shared" si="21"/>
        <v>70374000</v>
      </c>
      <c r="U44" s="16">
        <f t="shared" si="21"/>
        <v>70374000</v>
      </c>
      <c r="V44" s="16">
        <f t="shared" si="21"/>
        <v>0</v>
      </c>
      <c r="W44" s="16">
        <f t="shared" si="21"/>
        <v>0</v>
      </c>
    </row>
    <row r="45" spans="1:23" ht="25.9" customHeight="1" x14ac:dyDescent="0.25">
      <c r="A45" s="239" t="s">
        <v>74</v>
      </c>
      <c r="B45" s="240"/>
      <c r="C45" s="24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25">
      <c r="A46" s="1" t="s">
        <v>43</v>
      </c>
    </row>
    <row r="47" spans="1:23" x14ac:dyDescent="0.25">
      <c r="A47" s="1" t="s">
        <v>75</v>
      </c>
    </row>
    <row r="48" spans="1:23" x14ac:dyDescent="0.25">
      <c r="A48" s="1" t="s">
        <v>76</v>
      </c>
    </row>
    <row r="52" spans="1:5" ht="18.75" x14ac:dyDescent="0.3">
      <c r="A52" s="103" t="s">
        <v>102</v>
      </c>
      <c r="B52" s="104"/>
      <c r="C52" s="105"/>
      <c r="D52" s="105"/>
      <c r="E52" s="104" t="s">
        <v>100</v>
      </c>
    </row>
    <row r="53" spans="1:5" ht="18.75" x14ac:dyDescent="0.3">
      <c r="A53" s="103"/>
      <c r="B53" s="104"/>
      <c r="C53" s="105"/>
      <c r="D53" s="105"/>
      <c r="E53" s="104"/>
    </row>
    <row r="54" spans="1:5" ht="18.75" hidden="1" x14ac:dyDescent="0.3">
      <c r="A54" s="105"/>
      <c r="B54" s="105"/>
      <c r="C54" s="105"/>
      <c r="D54" s="105"/>
      <c r="E54" s="105"/>
    </row>
    <row r="55" spans="1:5" ht="18.75" x14ac:dyDescent="0.3">
      <c r="A55" s="106" t="s">
        <v>101</v>
      </c>
      <c r="B55" s="107"/>
      <c r="C55" s="105"/>
      <c r="D55" s="105"/>
      <c r="E55" s="107" t="s">
        <v>139</v>
      </c>
    </row>
  </sheetData>
  <mergeCells count="37">
    <mergeCell ref="A32:A41"/>
    <mergeCell ref="A45:C45"/>
    <mergeCell ref="A44:C44"/>
    <mergeCell ref="A43:C43"/>
    <mergeCell ref="A42:C42"/>
    <mergeCell ref="A17:C17"/>
    <mergeCell ref="A18:C18"/>
    <mergeCell ref="A28:C28"/>
    <mergeCell ref="A27:C27"/>
    <mergeCell ref="A21:A24"/>
    <mergeCell ref="A19:W19"/>
    <mergeCell ref="A29:W29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31" t="s">
        <v>93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27" t="s">
        <v>36</v>
      </c>
      <c r="B10" s="228"/>
      <c r="C10" s="228"/>
      <c r="D10" s="229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31" t="s">
        <v>94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27" t="s">
        <v>37</v>
      </c>
      <c r="B15" s="228"/>
      <c r="C15" s="228"/>
      <c r="D15" s="229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73" t="s">
        <v>92</v>
      </c>
      <c r="B17" s="274"/>
      <c r="C17" s="27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9" t="s">
        <v>102</v>
      </c>
      <c r="B24" s="100"/>
      <c r="C24" s="4"/>
      <c r="D24" s="4"/>
      <c r="E24" s="100" t="s">
        <v>138</v>
      </c>
    </row>
    <row r="25" spans="1:14" ht="15.75" x14ac:dyDescent="0.25">
      <c r="A25" s="99"/>
      <c r="B25" s="100"/>
      <c r="C25" s="4"/>
      <c r="D25" s="4"/>
      <c r="E25" s="100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7" t="s">
        <v>101</v>
      </c>
      <c r="B27" s="101"/>
      <c r="C27" s="4"/>
      <c r="D27" s="4"/>
      <c r="E27" s="101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8" activePane="bottomRight" state="frozen"/>
      <selection pane="topRight" activeCell="C1" sqref="C1"/>
      <selection pane="bottomLeft" activeCell="A12" sqref="A12"/>
      <selection pane="bottomRight" activeCell="V17" sqref="V17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19" t="s">
        <v>185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278" t="s">
        <v>106</v>
      </c>
      <c r="B6" s="321" t="s">
        <v>107</v>
      </c>
      <c r="C6" s="291" t="s">
        <v>108</v>
      </c>
      <c r="D6" s="323" t="s">
        <v>109</v>
      </c>
      <c r="E6" s="293" t="s">
        <v>129</v>
      </c>
      <c r="F6" s="305"/>
      <c r="G6" s="305"/>
      <c r="H6" s="306"/>
      <c r="I6" s="323" t="s">
        <v>110</v>
      </c>
      <c r="J6" s="293" t="s">
        <v>130</v>
      </c>
      <c r="K6" s="293" t="s">
        <v>111</v>
      </c>
      <c r="L6" s="326"/>
      <c r="M6" s="294"/>
      <c r="N6" s="285" t="s">
        <v>112</v>
      </c>
      <c r="O6" s="286"/>
      <c r="P6" s="287"/>
      <c r="Q6" s="293" t="s">
        <v>113</v>
      </c>
      <c r="R6" s="326"/>
      <c r="S6" s="294"/>
      <c r="T6" s="293" t="s">
        <v>152</v>
      </c>
      <c r="U6" s="294"/>
      <c r="V6" s="313" t="s">
        <v>168</v>
      </c>
      <c r="W6" s="314"/>
      <c r="X6" s="315"/>
      <c r="Y6" s="315"/>
      <c r="Z6" s="282" t="s">
        <v>156</v>
      </c>
    </row>
    <row r="7" spans="1:26" ht="12" customHeight="1" thickBot="1" x14ac:dyDescent="0.25">
      <c r="A7" s="320"/>
      <c r="B7" s="322"/>
      <c r="C7" s="304"/>
      <c r="D7" s="324"/>
      <c r="E7" s="307"/>
      <c r="F7" s="308"/>
      <c r="G7" s="308"/>
      <c r="H7" s="309"/>
      <c r="I7" s="324"/>
      <c r="J7" s="295"/>
      <c r="K7" s="297"/>
      <c r="L7" s="327"/>
      <c r="M7" s="298"/>
      <c r="N7" s="288"/>
      <c r="O7" s="289"/>
      <c r="P7" s="290"/>
      <c r="Q7" s="328"/>
      <c r="R7" s="329"/>
      <c r="S7" s="330"/>
      <c r="T7" s="295"/>
      <c r="U7" s="296"/>
      <c r="V7" s="316"/>
      <c r="W7" s="317"/>
      <c r="X7" s="318"/>
      <c r="Y7" s="318"/>
      <c r="Z7" s="283"/>
    </row>
    <row r="8" spans="1:26" ht="15.75" customHeight="1" thickBot="1" x14ac:dyDescent="0.25">
      <c r="A8" s="320"/>
      <c r="B8" s="322"/>
      <c r="C8" s="304"/>
      <c r="D8" s="324"/>
      <c r="E8" s="278" t="s">
        <v>114</v>
      </c>
      <c r="F8" s="299" t="s">
        <v>5</v>
      </c>
      <c r="G8" s="300"/>
      <c r="H8" s="325"/>
      <c r="I8" s="324"/>
      <c r="J8" s="304"/>
      <c r="K8" s="280" t="s">
        <v>115</v>
      </c>
      <c r="L8" s="312" t="s">
        <v>116</v>
      </c>
      <c r="M8" s="291" t="s">
        <v>117</v>
      </c>
      <c r="N8" s="280" t="s">
        <v>115</v>
      </c>
      <c r="O8" s="291" t="s">
        <v>116</v>
      </c>
      <c r="P8" s="302" t="s">
        <v>117</v>
      </c>
      <c r="Q8" s="280" t="s">
        <v>115</v>
      </c>
      <c r="R8" s="291" t="s">
        <v>116</v>
      </c>
      <c r="S8" s="302" t="s">
        <v>117</v>
      </c>
      <c r="T8" s="297"/>
      <c r="U8" s="298"/>
      <c r="V8" s="310" t="s">
        <v>114</v>
      </c>
      <c r="W8" s="299" t="s">
        <v>5</v>
      </c>
      <c r="X8" s="300"/>
      <c r="Y8" s="301"/>
      <c r="Z8" s="283"/>
    </row>
    <row r="9" spans="1:26" ht="23.25" customHeight="1" thickBot="1" x14ac:dyDescent="0.25">
      <c r="A9" s="279"/>
      <c r="B9" s="322"/>
      <c r="C9" s="292"/>
      <c r="D9" s="281"/>
      <c r="E9" s="279"/>
      <c r="F9" s="36" t="s">
        <v>115</v>
      </c>
      <c r="G9" s="37" t="s">
        <v>116</v>
      </c>
      <c r="H9" s="37" t="s">
        <v>117</v>
      </c>
      <c r="I9" s="281"/>
      <c r="J9" s="304"/>
      <c r="K9" s="281"/>
      <c r="L9" s="279"/>
      <c r="M9" s="292"/>
      <c r="N9" s="281"/>
      <c r="O9" s="292"/>
      <c r="P9" s="303"/>
      <c r="Q9" s="281"/>
      <c r="R9" s="292"/>
      <c r="S9" s="303"/>
      <c r="T9" s="38" t="s">
        <v>116</v>
      </c>
      <c r="U9" s="39" t="s">
        <v>117</v>
      </c>
      <c r="V9" s="311"/>
      <c r="W9" s="36" t="s">
        <v>115</v>
      </c>
      <c r="X9" s="37" t="s">
        <v>116</v>
      </c>
      <c r="Y9" s="39" t="s">
        <v>117</v>
      </c>
      <c r="Z9" s="284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275" t="s">
        <v>118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7"/>
    </row>
    <row r="12" spans="1:26" ht="28.5" customHeight="1" x14ac:dyDescent="0.2">
      <c r="A12" s="334" t="s">
        <v>119</v>
      </c>
      <c r="B12" s="335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6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46" t="s">
        <v>120</v>
      </c>
      <c r="B14" s="347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36" t="s">
        <v>121</v>
      </c>
      <c r="B15" s="337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7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38" t="s">
        <v>122</v>
      </c>
      <c r="B17" s="339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44" t="s">
        <v>123</v>
      </c>
      <c r="B18" s="345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41" t="s">
        <v>124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3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32" t="s">
        <v>125</v>
      </c>
      <c r="B21" s="33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10"/>
      <c r="B22" s="1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340" t="s">
        <v>100</v>
      </c>
      <c r="R24" s="340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2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1" t="s">
        <v>126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340" t="s">
        <v>139</v>
      </c>
      <c r="R27" s="340"/>
      <c r="S27" s="340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2023-06-01T08:40:36Z</dcterms:modified>
</cp:coreProperties>
</file>