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3'!$A$1:$W$55</definedName>
  </definedNames>
  <calcPr calcId="114210" fullCalcOnLoad="1" iterate="1"/>
</workbook>
</file>

<file path=xl/calcChain.xml><?xml version="1.0" encoding="utf-8"?>
<calcChain xmlns="http://schemas.openxmlformats.org/spreadsheetml/2006/main">
  <c r="M9" i="2"/>
  <c r="L9"/>
  <c r="J9"/>
  <c r="P22" i="4"/>
  <c r="L22"/>
  <c r="I22"/>
  <c r="U22"/>
  <c r="T22"/>
  <c r="L17" i="3"/>
  <c r="I17"/>
  <c r="G9" i="2"/>
  <c r="H9"/>
  <c r="S18" i="3"/>
  <c r="D36" i="4"/>
  <c r="D37"/>
  <c r="D38"/>
  <c r="D39"/>
  <c r="D40"/>
  <c r="D41"/>
  <c r="D33"/>
  <c r="D34"/>
  <c r="U34"/>
  <c r="T34"/>
  <c r="U29"/>
  <c r="U30"/>
  <c r="U31"/>
  <c r="U32"/>
  <c r="U33"/>
  <c r="U35"/>
  <c r="U36"/>
  <c r="U37"/>
  <c r="U38"/>
  <c r="U39"/>
  <c r="U40"/>
  <c r="U41"/>
  <c r="T29"/>
  <c r="T30"/>
  <c r="T31"/>
  <c r="T32"/>
  <c r="T33"/>
  <c r="T35"/>
  <c r="T36"/>
  <c r="T37"/>
  <c r="T38"/>
  <c r="T39"/>
  <c r="T40"/>
  <c r="T41"/>
  <c r="T28"/>
  <c r="E42"/>
  <c r="D21"/>
  <c r="D23"/>
  <c r="D24"/>
  <c r="D20"/>
  <c r="D17" i="3"/>
  <c r="I38" i="4"/>
  <c r="I37"/>
  <c r="Q17" i="3"/>
  <c r="R17"/>
  <c r="S17"/>
  <c r="P17"/>
  <c r="P18"/>
  <c r="B13" i="1"/>
  <c r="U20" i="4"/>
  <c r="U21"/>
  <c r="U23"/>
  <c r="U24"/>
  <c r="U25"/>
  <c r="B18" i="1"/>
  <c r="D28" i="4"/>
  <c r="Q28"/>
  <c r="U28"/>
  <c r="D29"/>
  <c r="Q29"/>
  <c r="D30"/>
  <c r="Q30"/>
  <c r="D31"/>
  <c r="Q31"/>
  <c r="D32"/>
  <c r="D35"/>
  <c r="U42"/>
  <c r="B19" i="1"/>
  <c r="B27"/>
  <c r="R18" i="3"/>
  <c r="J25" i="4"/>
  <c r="M25"/>
  <c r="N42"/>
  <c r="V35"/>
  <c r="P35"/>
  <c r="L35"/>
  <c r="L36"/>
  <c r="I35"/>
  <c r="I36"/>
  <c r="V30"/>
  <c r="P30"/>
  <c r="L30"/>
  <c r="I30"/>
  <c r="V33"/>
  <c r="P33"/>
  <c r="L33"/>
  <c r="I33"/>
  <c r="V41"/>
  <c r="P41"/>
  <c r="L41"/>
  <c r="I41"/>
  <c r="P39"/>
  <c r="P40"/>
  <c r="L40"/>
  <c r="I40"/>
  <c r="V40"/>
  <c r="V29"/>
  <c r="P29"/>
  <c r="L29"/>
  <c r="I29"/>
  <c r="V34"/>
  <c r="P34"/>
  <c r="L34"/>
  <c r="I34"/>
  <c r="V39"/>
  <c r="L39"/>
  <c r="I39"/>
  <c r="V32"/>
  <c r="P32"/>
  <c r="L32"/>
  <c r="I32"/>
  <c r="V31"/>
  <c r="P31"/>
  <c r="L31"/>
  <c r="I31"/>
  <c r="V37"/>
  <c r="V38"/>
  <c r="L38"/>
  <c r="P37"/>
  <c r="P38"/>
  <c r="L37"/>
  <c r="V36"/>
  <c r="P36"/>
  <c r="I28"/>
  <c r="L28"/>
  <c r="P28"/>
  <c r="V28"/>
  <c r="D18" i="3"/>
  <c r="E18"/>
  <c r="F18"/>
  <c r="G18"/>
  <c r="H18"/>
  <c r="I18"/>
  <c r="J18"/>
  <c r="K18"/>
  <c r="L18"/>
  <c r="M18"/>
  <c r="N18"/>
  <c r="O18"/>
  <c r="Q18"/>
  <c r="J42" i="4"/>
  <c r="O42"/>
  <c r="O9" i="2"/>
  <c r="P9"/>
  <c r="N9"/>
  <c r="N10"/>
  <c r="O10"/>
  <c r="F42" i="4"/>
  <c r="G42"/>
  <c r="H42"/>
  <c r="K42"/>
  <c r="M42"/>
  <c r="Q42"/>
  <c r="R42"/>
  <c r="S42"/>
  <c r="W42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P10" i="2"/>
  <c r="E9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0" i="2"/>
  <c r="M10"/>
  <c r="L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3" i="4"/>
  <c r="I23"/>
  <c r="I21"/>
  <c r="I24"/>
  <c r="I16"/>
  <c r="J17"/>
  <c r="V21"/>
  <c r="V23"/>
  <c r="V24"/>
  <c r="V16"/>
  <c r="T16"/>
  <c r="M17"/>
  <c r="W17"/>
  <c r="S17"/>
  <c r="R17"/>
  <c r="Q17"/>
  <c r="O17"/>
  <c r="N17"/>
  <c r="K17"/>
  <c r="H17"/>
  <c r="G17"/>
  <c r="F17"/>
  <c r="E17"/>
  <c r="W25"/>
  <c r="S25"/>
  <c r="R25"/>
  <c r="Q25"/>
  <c r="O25"/>
  <c r="N25"/>
  <c r="K25"/>
  <c r="H25"/>
  <c r="G25"/>
  <c r="F25"/>
  <c r="E25"/>
  <c r="E44"/>
  <c r="P21"/>
  <c r="P23"/>
  <c r="P24"/>
  <c r="L24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5" i="4"/>
  <c r="K10" i="2"/>
  <c r="Q10" i="3"/>
  <c r="L14"/>
  <c r="L17" i="4"/>
  <c r="F44"/>
  <c r="D17"/>
  <c r="Q44"/>
  <c r="K44"/>
  <c r="I17"/>
  <c r="V17"/>
  <c r="R14" i="3"/>
  <c r="S14"/>
  <c r="S20"/>
  <c r="P11"/>
  <c r="D14"/>
  <c r="V42" i="4"/>
  <c r="P25"/>
  <c r="V25"/>
  <c r="D42"/>
  <c r="D44"/>
  <c r="P10" i="3"/>
  <c r="L20"/>
  <c r="V18" i="7"/>
  <c r="I10" i="2"/>
  <c r="H10"/>
  <c r="Q14" i="3"/>
  <c r="I20"/>
  <c r="G44" i="4"/>
  <c r="W44"/>
  <c r="G18" i="7"/>
  <c r="P12" i="3"/>
  <c r="J20"/>
  <c r="B7" i="1"/>
  <c r="B5"/>
  <c r="L42" i="4"/>
  <c r="R20" i="3"/>
  <c r="P42" i="4"/>
  <c r="P44"/>
  <c r="N20" i="3"/>
  <c r="H20"/>
  <c r="D20"/>
  <c r="G20"/>
  <c r="O20"/>
  <c r="T24" i="4"/>
  <c r="T21"/>
  <c r="T14"/>
  <c r="L25"/>
  <c r="I25"/>
  <c r="T23"/>
  <c r="T20"/>
  <c r="U17"/>
  <c r="B17" i="1"/>
  <c r="O44" i="4"/>
  <c r="R44"/>
  <c r="H44"/>
  <c r="N44"/>
  <c r="S44"/>
  <c r="M44"/>
  <c r="J44"/>
  <c r="T15"/>
  <c r="I42"/>
  <c r="B12" i="1"/>
  <c r="W14" i="7"/>
  <c r="W18"/>
  <c r="V44" i="4"/>
  <c r="T17"/>
  <c r="P14" i="3"/>
  <c r="P20"/>
  <c r="L44" i="4"/>
  <c r="U44"/>
  <c r="B26" i="1"/>
  <c r="T42" i="4"/>
  <c r="T25"/>
  <c r="B10" i="1"/>
  <c r="I44" i="4"/>
  <c r="Q20" i="3"/>
  <c r="B14" i="1"/>
  <c r="T44" i="4"/>
  <c r="B24" i="1"/>
</calcChain>
</file>

<file path=xl/sharedStrings.xml><?xml version="1.0" encoding="utf-8"?>
<sst xmlns="http://schemas.openxmlformats.org/spreadsheetml/2006/main" count="327" uniqueCount="198">
  <si>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</si>
  <si>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</si>
  <si>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</si>
  <si>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</si>
  <si>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</si>
  <si>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</si>
  <si>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</si>
  <si>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</si>
  <si>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</si>
  <si>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</si>
  <si>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</si>
  <si>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</si>
  <si>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</si>
  <si>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</si>
  <si>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</si>
  <si>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</si>
  <si>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</si>
  <si>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</si>
  <si>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</si>
  <si>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</si>
  <si>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</si>
  <si>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</si>
  <si>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</si>
  <si>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</si>
  <si>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</si>
  <si>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</si>
  <si>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</si>
  <si>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</si>
  <si>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</si>
  <si>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</si>
  <si>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</si>
  <si>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</si>
  <si>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</si>
  <si>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</si>
  <si>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</si>
  <si>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</si>
  <si>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</si>
  <si>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</si>
  <si>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</si>
  <si>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</si>
  <si>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</si>
  <si>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</si>
  <si>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</si>
  <si>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</si>
  <si>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</si>
  <si>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</si>
  <si>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</si>
  <si>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</si>
  <si>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</si>
  <si>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</si>
  <si>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</si>
  <si>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</si>
  <si>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</si>
  <si>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</si>
  <si>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</si>
  <si>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</si>
  <si>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</si>
  <si>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</si>
  <si>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</si>
  <si>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</si>
  <si>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</si>
  <si>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</si>
  <si>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</si>
  <si>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</si>
  <si>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</si>
  <si>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</si>
  <si>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</si>
  <si>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</si>
  <si>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</si>
  <si>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</si>
  <si>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</si>
  <si>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</si>
  <si>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</si>
  <si>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</si>
  <si>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</si>
  <si>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</si>
  <si>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</si>
  <si>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</si>
  <si>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</si>
  <si>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</si>
  <si>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</si>
  <si>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</si>
  <si>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</si>
  <si>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</si>
  <si>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</si>
  <si>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</si>
  <si>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</si>
  <si>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</si>
  <si>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</si>
  <si>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</si>
  <si>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</si>
  <si>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</si>
  <si>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</si>
  <si>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</si>
  <si>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</si>
  <si>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</si>
  <si>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</si>
  <si>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</si>
  <si>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</si>
  <si>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</si>
  <si>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</si>
  <si>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</si>
  <si>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</si>
  <si>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</si>
  <si>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</si>
  <si>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</si>
  <si>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</si>
  <si>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</si>
  <si>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</si>
  <si>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</si>
  <si>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</si>
  <si>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</si>
  <si>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</si>
  <si>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</si>
  <si>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</si>
  <si>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</si>
  <si>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</si>
  <si>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</si>
  <si>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</si>
  <si>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</si>
  <si>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</si>
  <si>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</si>
  <si>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</si>
  <si>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</si>
  <si>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</si>
  <si>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</si>
  <si>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</si>
  <si>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</si>
  <si>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</si>
  <si>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</si>
  <si>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</si>
  <si>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</si>
  <si>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</si>
  <si>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</si>
  <si>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</si>
  <si>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</si>
  <si>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</si>
  <si>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</si>
  <si>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</si>
  <si>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</si>
  <si>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</si>
  <si>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</si>
  <si>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</si>
  <si>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</si>
  <si>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</si>
  <si>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</si>
  <si>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</si>
  <si>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</si>
  <si>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</si>
  <si>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</si>
  <si>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</si>
  <si>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</si>
  <si>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</si>
  <si>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</si>
  <si>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</si>
  <si>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</si>
  <si>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</si>
  <si>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</si>
  <si>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</si>
  <si>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</si>
  <si>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</si>
  <si>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</si>
  <si>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</si>
  <si>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</si>
  <si>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</si>
  <si>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</si>
  <si>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</si>
  <si>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</si>
  <si>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</si>
  <si>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</si>
  <si>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</si>
  <si>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</si>
  <si>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</si>
  <si>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</si>
  <si>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</si>
  <si>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</si>
  <si>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</si>
  <si>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</si>
  <si>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</si>
  <si>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</si>
  <si>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</si>
  <si>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</si>
  <si>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</si>
  <si>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</si>
  <si>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</si>
  <si>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</si>
  <si>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</si>
  <si>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</si>
  <si>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</si>
  <si>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</si>
  <si>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мая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</si>
  <si>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мая  2022  года</t>
  </si>
  <si>
    <t>Информация о задолженности по бюджетным кредитам юридическим лиам, выданным из бюджета Каневского района по состоянию на 01.05.2022</t>
  </si>
  <si>
    <t>Задолженность на 01.01.22</t>
  </si>
  <si>
    <t>Выделено в 2022г.</t>
  </si>
  <si>
    <t>Начислено на    01.05.2022г.</t>
  </si>
  <si>
    <t>Задолженность на 01.05.22.</t>
  </si>
  <si>
    <t>Наименование, номер и дата документа, подтверждающего сумму задолженности                  на 01.05.2022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</si>
</sst>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/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4" xfId="0" applyFont="1" applyFill="1" applyBorder="1" applyAlignment="1">
      <alignment vertical="top" wrapText="1"/>
    </xf>
    <xf numFmtId="4" fontId="1" fillId="2" borderId="35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top" wrapText="1"/>
    </xf>
    <xf numFmtId="4" fontId="1" fillId="2" borderId="35" xfId="0" applyNumberFormat="1" applyFont="1" applyFill="1" applyBorder="1"/>
    <xf numFmtId="4" fontId="1" fillId="0" borderId="35" xfId="0" applyNumberFormat="1" applyFont="1" applyBorder="1"/>
    <xf numFmtId="4" fontId="1" fillId="5" borderId="35" xfId="0" applyNumberFormat="1" applyFont="1" applyFill="1" applyBorder="1"/>
    <xf numFmtId="4" fontId="1" fillId="2" borderId="36" xfId="0" applyNumberFormat="1" applyFont="1" applyFill="1" applyBorder="1"/>
    <xf numFmtId="4" fontId="1" fillId="0" borderId="24" xfId="0" applyNumberFormat="1" applyFont="1" applyBorder="1"/>
    <xf numFmtId="4" fontId="1" fillId="2" borderId="37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5" borderId="35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6" fillId="0" borderId="16" xfId="0" applyNumberFormat="1" applyFont="1" applyFill="1" applyBorder="1"/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0" fontId="3" fillId="5" borderId="40" xfId="0" applyFont="1" applyFill="1" applyBorder="1" applyAlignment="1">
      <alignment vertical="top" wrapText="1"/>
    </xf>
    <xf numFmtId="4" fontId="1" fillId="2" borderId="40" xfId="0" applyNumberFormat="1" applyFont="1" applyFill="1" applyBorder="1"/>
    <xf numFmtId="4" fontId="1" fillId="0" borderId="40" xfId="0" applyNumberFormat="1" applyFont="1" applyBorder="1"/>
    <xf numFmtId="4" fontId="1" fillId="5" borderId="40" xfId="0" applyNumberFormat="1" applyFont="1" applyFill="1" applyBorder="1"/>
    <xf numFmtId="4" fontId="1" fillId="2" borderId="41" xfId="0" applyNumberFormat="1" applyFont="1" applyFill="1" applyBorder="1"/>
    <xf numFmtId="0" fontId="1" fillId="6" borderId="3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40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50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1" xfId="2" applyFont="1" applyFill="1" applyBorder="1"/>
    <xf numFmtId="0" fontId="12" fillId="0" borderId="62" xfId="2" applyFont="1" applyFill="1" applyBorder="1"/>
    <xf numFmtId="0" fontId="12" fillId="0" borderId="61" xfId="2" applyFont="1" applyFill="1" applyBorder="1"/>
    <xf numFmtId="0" fontId="13" fillId="0" borderId="65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62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50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0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9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8" xfId="2" applyFont="1" applyFill="1" applyBorder="1" applyAlignment="1">
      <alignment horizontal="left" wrapText="1"/>
    </xf>
    <xf numFmtId="0" fontId="15" fillId="4" borderId="40" xfId="2" applyFont="1" applyFill="1" applyBorder="1" applyAlignment="1">
      <alignment horizontal="left" wrapText="1"/>
    </xf>
    <xf numFmtId="0" fontId="15" fillId="0" borderId="4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4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C12" sqref="C1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46</v>
      </c>
    </row>
    <row r="2" spans="1:5" ht="83.45" customHeight="1">
      <c r="A2" s="209" t="s">
        <v>188</v>
      </c>
      <c r="B2" s="210"/>
    </row>
    <row r="3" spans="1:5" s="1" customFormat="1" ht="28.15" customHeight="1">
      <c r="B3" s="2" t="s">
        <v>45</v>
      </c>
    </row>
    <row r="4" spans="1:5" s="1" customFormat="1" ht="24" customHeight="1">
      <c r="A4" s="7" t="s">
        <v>43</v>
      </c>
      <c r="B4" s="7" t="s">
        <v>44</v>
      </c>
    </row>
    <row r="5" spans="1:5" s="1" customFormat="1" ht="15">
      <c r="A5" s="8" t="s">
        <v>47</v>
      </c>
      <c r="B5" s="25">
        <f>SUM(B7,B8)</f>
        <v>0</v>
      </c>
    </row>
    <row r="6" spans="1:5" s="1" customFormat="1" ht="15">
      <c r="A6" s="8" t="s">
        <v>48</v>
      </c>
      <c r="B6" s="15"/>
      <c r="E6" s="1" t="s">
        <v>42</v>
      </c>
    </row>
    <row r="7" spans="1:5" s="1" customFormat="1" ht="30">
      <c r="A7" s="8" t="s">
        <v>49</v>
      </c>
      <c r="B7" s="101">
        <f ca="1">('Форма 1'!N10)</f>
        <v>0</v>
      </c>
    </row>
    <row r="8" spans="1:5" s="1" customFormat="1" ht="15">
      <c r="A8" s="8" t="s">
        <v>50</v>
      </c>
      <c r="B8" s="101"/>
    </row>
    <row r="9" spans="1:5" s="1" customFormat="1" ht="15">
      <c r="A9" s="8" t="s">
        <v>51</v>
      </c>
      <c r="B9" s="15"/>
    </row>
    <row r="10" spans="1:5" s="1" customFormat="1" ht="30">
      <c r="A10" s="8" t="s">
        <v>52</v>
      </c>
      <c r="B10" s="25">
        <f>SUM(B13,B12)</f>
        <v>8500000</v>
      </c>
    </row>
    <row r="11" spans="1:5" s="1" customFormat="1" ht="15">
      <c r="A11" s="8" t="s">
        <v>48</v>
      </c>
      <c r="B11" s="15"/>
    </row>
    <row r="12" spans="1:5" s="1" customFormat="1" ht="30">
      <c r="A12" s="8" t="s">
        <v>53</v>
      </c>
      <c r="B12" s="101">
        <f ca="1">('Форма 2'!Q14)</f>
        <v>0</v>
      </c>
    </row>
    <row r="13" spans="1:5" s="1" customFormat="1" ht="30">
      <c r="A13" s="8" t="s">
        <v>54</v>
      </c>
      <c r="B13" s="25">
        <f ca="1">('Форма 2'!P18)</f>
        <v>8500000</v>
      </c>
    </row>
    <row r="14" spans="1:5" s="1" customFormat="1" ht="30">
      <c r="A14" s="8" t="s">
        <v>55</v>
      </c>
      <c r="B14" s="25">
        <f>SUM(B16:B19)</f>
        <v>11182020</v>
      </c>
    </row>
    <row r="15" spans="1:5" s="1" customFormat="1" ht="15">
      <c r="A15" s="8" t="s">
        <v>48</v>
      </c>
      <c r="B15" s="15"/>
    </row>
    <row r="16" spans="1:5" s="1" customFormat="1" ht="45">
      <c r="A16" s="8" t="s">
        <v>56</v>
      </c>
      <c r="B16" s="15"/>
    </row>
    <row r="17" spans="1:2" s="1" customFormat="1" ht="45">
      <c r="A17" s="8" t="s">
        <v>57</v>
      </c>
      <c r="B17" s="25">
        <f ca="1">('Форма 3'!U17)</f>
        <v>0</v>
      </c>
    </row>
    <row r="18" spans="1:2" s="1" customFormat="1" ht="30">
      <c r="A18" s="8" t="s">
        <v>58</v>
      </c>
      <c r="B18" s="25">
        <f ca="1">('Форма 3'!U25)</f>
        <v>10388900</v>
      </c>
    </row>
    <row r="19" spans="1:2" s="1" customFormat="1" ht="30">
      <c r="A19" s="8" t="s">
        <v>59</v>
      </c>
      <c r="B19" s="25">
        <f ca="1">('Форма 3'!U42)</f>
        <v>793120</v>
      </c>
    </row>
    <row r="20" spans="1:2" s="1" customFormat="1" ht="15">
      <c r="A20" s="8" t="s">
        <v>60</v>
      </c>
      <c r="B20" s="15"/>
    </row>
    <row r="21" spans="1:2" s="1" customFormat="1" ht="15">
      <c r="A21" s="8" t="s">
        <v>48</v>
      </c>
      <c r="B21" s="15"/>
    </row>
    <row r="22" spans="1:2" s="1" customFormat="1" ht="30">
      <c r="A22" s="8" t="s">
        <v>61</v>
      </c>
      <c r="B22" s="15"/>
    </row>
    <row r="23" spans="1:2" s="1" customFormat="1" ht="30">
      <c r="A23" s="8" t="s">
        <v>62</v>
      </c>
      <c r="B23" s="15"/>
    </row>
    <row r="24" spans="1:2" s="1" customFormat="1" ht="15">
      <c r="A24" s="8" t="s">
        <v>63</v>
      </c>
      <c r="B24" s="25">
        <f>SUM(B26,B27)</f>
        <v>19682020</v>
      </c>
    </row>
    <row r="25" spans="1:2" s="1" customFormat="1" ht="15">
      <c r="A25" s="8" t="s">
        <v>48</v>
      </c>
      <c r="B25" s="15"/>
    </row>
    <row r="26" spans="1:2" s="1" customFormat="1" ht="30">
      <c r="A26" s="8" t="s">
        <v>64</v>
      </c>
      <c r="B26" s="25">
        <f>SUM(B5,B12,B17)</f>
        <v>0</v>
      </c>
    </row>
    <row r="27" spans="1:2" s="1" customFormat="1" ht="15">
      <c r="A27" s="8" t="s">
        <v>65</v>
      </c>
      <c r="B27" s="25">
        <f>SUM(B13,B18,B19)</f>
        <v>19682020</v>
      </c>
    </row>
    <row r="31" spans="1:2">
      <c r="A31" s="107" t="s">
        <v>145</v>
      </c>
      <c r="B31" s="105" t="s">
        <v>143</v>
      </c>
    </row>
    <row r="33" spans="1:2">
      <c r="A33" s="102" t="s">
        <v>144</v>
      </c>
      <c r="B33" s="106" t="s">
        <v>5</v>
      </c>
    </row>
    <row r="36" spans="1:2">
      <c r="A36" s="24" t="s">
        <v>6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2" sqref="N2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16" t="s">
        <v>90</v>
      </c>
      <c r="S1" s="216"/>
    </row>
    <row r="2" spans="1:19" ht="40.9" customHeight="1">
      <c r="A2" s="6"/>
      <c r="B2" s="6"/>
      <c r="C2" s="6"/>
      <c r="D2" s="6"/>
      <c r="E2" s="217" t="s">
        <v>189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>
      <c r="S3" s="2" t="s">
        <v>45</v>
      </c>
    </row>
    <row r="4" spans="1:19" ht="54.6" customHeight="1">
      <c r="A4" s="218" t="s">
        <v>66</v>
      </c>
      <c r="B4" s="218" t="s">
        <v>67</v>
      </c>
      <c r="C4" s="218" t="s">
        <v>68</v>
      </c>
      <c r="D4" s="218" t="s">
        <v>69</v>
      </c>
      <c r="E4" s="212" t="s">
        <v>71</v>
      </c>
      <c r="F4" s="213"/>
      <c r="G4" s="214"/>
      <c r="H4" s="212" t="s">
        <v>74</v>
      </c>
      <c r="I4" s="213"/>
      <c r="J4" s="214"/>
      <c r="K4" s="212" t="s">
        <v>75</v>
      </c>
      <c r="L4" s="213"/>
      <c r="M4" s="214"/>
      <c r="N4" s="212" t="s">
        <v>76</v>
      </c>
      <c r="O4" s="213"/>
      <c r="P4" s="214"/>
      <c r="Q4" s="212" t="s">
        <v>77</v>
      </c>
      <c r="R4" s="213"/>
      <c r="S4" s="214"/>
    </row>
    <row r="5" spans="1:19" ht="14.45" customHeight="1">
      <c r="A5" s="219"/>
      <c r="B5" s="219"/>
      <c r="C5" s="219"/>
      <c r="D5" s="219"/>
      <c r="E5" s="215" t="s">
        <v>70</v>
      </c>
      <c r="F5" s="211" t="s">
        <v>48</v>
      </c>
      <c r="G5" s="211"/>
      <c r="H5" s="215" t="s">
        <v>70</v>
      </c>
      <c r="I5" s="211" t="s">
        <v>48</v>
      </c>
      <c r="J5" s="211"/>
      <c r="K5" s="215" t="s">
        <v>70</v>
      </c>
      <c r="L5" s="211" t="s">
        <v>48</v>
      </c>
      <c r="M5" s="211"/>
      <c r="N5" s="215" t="s">
        <v>70</v>
      </c>
      <c r="O5" s="211" t="s">
        <v>48</v>
      </c>
      <c r="P5" s="211"/>
      <c r="Q5" s="215" t="s">
        <v>70</v>
      </c>
      <c r="R5" s="211" t="s">
        <v>48</v>
      </c>
      <c r="S5" s="211"/>
    </row>
    <row r="6" spans="1:19" ht="55.9" customHeight="1">
      <c r="A6" s="220"/>
      <c r="B6" s="220"/>
      <c r="C6" s="220"/>
      <c r="D6" s="220"/>
      <c r="E6" s="215"/>
      <c r="F6" s="9" t="s">
        <v>72</v>
      </c>
      <c r="G6" s="9" t="s">
        <v>73</v>
      </c>
      <c r="H6" s="215"/>
      <c r="I6" s="9" t="s">
        <v>72</v>
      </c>
      <c r="J6" s="9" t="s">
        <v>73</v>
      </c>
      <c r="K6" s="215"/>
      <c r="L6" s="9" t="s">
        <v>72</v>
      </c>
      <c r="M6" s="9" t="s">
        <v>73</v>
      </c>
      <c r="N6" s="215"/>
      <c r="O6" s="9" t="s">
        <v>72</v>
      </c>
      <c r="P6" s="9" t="s">
        <v>73</v>
      </c>
      <c r="Q6" s="215"/>
      <c r="R6" s="9" t="s">
        <v>72</v>
      </c>
      <c r="S6" s="9" t="s">
        <v>73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7" t="s">
        <v>78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</row>
    <row r="9" spans="1:19" ht="120">
      <c r="A9" s="158" t="s">
        <v>140</v>
      </c>
      <c r="B9" s="159" t="s">
        <v>183</v>
      </c>
      <c r="C9" s="159" t="s">
        <v>178</v>
      </c>
      <c r="D9" s="158" t="s">
        <v>9</v>
      </c>
      <c r="E9" s="18">
        <f>F9+G9</f>
        <v>7567931.4900000002</v>
      </c>
      <c r="F9" s="18">
        <v>7500000</v>
      </c>
      <c r="G9" s="18">
        <f>67931.49</f>
        <v>67931.490000000005</v>
      </c>
      <c r="H9" s="22">
        <f>SUM(I9,J9)</f>
        <v>135369.82</v>
      </c>
      <c r="I9" s="160"/>
      <c r="J9" s="160">
        <f>55972.59+43397.25+31684.92+4315.06</f>
        <v>135369.82</v>
      </c>
      <c r="K9" s="22">
        <f>SUM(L9,M9)</f>
        <v>7703301.3099999996</v>
      </c>
      <c r="L9" s="18">
        <f>500000+2000000+2500000+2500000</f>
        <v>7500000</v>
      </c>
      <c r="M9" s="160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s="11" customFormat="1" ht="14.25">
      <c r="A10" s="221" t="s">
        <v>70</v>
      </c>
      <c r="B10" s="222"/>
      <c r="C10" s="222"/>
      <c r="D10" s="222"/>
      <c r="E10" s="99"/>
      <c r="F10" s="100"/>
      <c r="G10" s="100"/>
      <c r="H10" s="100">
        <f t="shared" ref="H10:P10" si="0">SUM(H9:H9)</f>
        <v>135369.82</v>
      </c>
      <c r="I10" s="100">
        <f t="shared" si="0"/>
        <v>0</v>
      </c>
      <c r="J10" s="100">
        <f t="shared" si="0"/>
        <v>135369.82</v>
      </c>
      <c r="K10" s="100">
        <f t="shared" si="0"/>
        <v>7703301.3099999996</v>
      </c>
      <c r="L10" s="100">
        <f t="shared" si="0"/>
        <v>7500000</v>
      </c>
      <c r="M10" s="100">
        <f t="shared" si="0"/>
        <v>203301.31</v>
      </c>
      <c r="N10" s="100">
        <f t="shared" si="0"/>
        <v>0</v>
      </c>
      <c r="O10" s="100">
        <f t="shared" si="0"/>
        <v>0</v>
      </c>
      <c r="P10" s="100">
        <f t="shared" si="0"/>
        <v>0</v>
      </c>
      <c r="Q10" s="100"/>
      <c r="R10" s="100"/>
      <c r="S10" s="100"/>
    </row>
    <row r="11" spans="1:19">
      <c r="A11" s="223" t="s">
        <v>79</v>
      </c>
      <c r="B11" s="224"/>
      <c r="C11" s="224"/>
      <c r="D11" s="22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227" t="s">
        <v>84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9"/>
    </row>
    <row r="13" spans="1:19" hidden="1">
      <c r="A13" s="5"/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4" customFormat="1" ht="14.25">
      <c r="A15" s="221" t="s">
        <v>70</v>
      </c>
      <c r="B15" s="222"/>
      <c r="C15" s="222"/>
      <c r="D15" s="22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223" t="s">
        <v>80</v>
      </c>
      <c r="B16" s="224"/>
      <c r="C16" s="224"/>
      <c r="D16" s="22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27" t="s">
        <v>85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9"/>
    </row>
    <row r="18" spans="1:19" hidden="1">
      <c r="A18" s="5"/>
      <c r="B18" s="5"/>
      <c r="C18" s="5"/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4" customFormat="1" ht="14.25">
      <c r="A20" s="221" t="s">
        <v>70</v>
      </c>
      <c r="B20" s="222"/>
      <c r="C20" s="222"/>
      <c r="D20" s="22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223" t="s">
        <v>81</v>
      </c>
      <c r="B21" s="224"/>
      <c r="C21" s="224"/>
      <c r="D21" s="22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21" t="s">
        <v>82</v>
      </c>
      <c r="B22" s="222"/>
      <c r="C22" s="222"/>
      <c r="D22" s="22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4" customFormat="1" ht="14.25">
      <c r="A23" s="221" t="s">
        <v>83</v>
      </c>
      <c r="B23" s="222"/>
      <c r="C23" s="222"/>
      <c r="D23" s="22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" t="s">
        <v>86</v>
      </c>
    </row>
    <row r="25" spans="1:19">
      <c r="A25" s="1" t="s">
        <v>87</v>
      </c>
    </row>
    <row r="26" spans="1:19">
      <c r="A26" s="1" t="s">
        <v>88</v>
      </c>
    </row>
    <row r="27" spans="1:19">
      <c r="A27" s="1" t="s">
        <v>89</v>
      </c>
    </row>
    <row r="30" spans="1:19" ht="15.75">
      <c r="A30" s="104" t="s">
        <v>145</v>
      </c>
      <c r="B30" s="105"/>
      <c r="C30" s="4"/>
      <c r="D30" s="4"/>
      <c r="E30" s="105" t="s">
        <v>143</v>
      </c>
    </row>
    <row r="31" spans="1:19" ht="15.75">
      <c r="A31" s="104"/>
      <c r="B31" s="105"/>
      <c r="C31" s="4"/>
      <c r="D31" s="4"/>
      <c r="E31" s="105"/>
    </row>
    <row r="32" spans="1:19" ht="15.75">
      <c r="A32" s="4"/>
      <c r="B32" s="4"/>
      <c r="C32" s="4"/>
      <c r="D32" s="4"/>
      <c r="E32" s="4"/>
    </row>
    <row r="33" spans="1:6" ht="15.75">
      <c r="A33" s="102" t="s">
        <v>144</v>
      </c>
      <c r="B33" s="106"/>
      <c r="C33" s="4"/>
      <c r="D33" s="4"/>
      <c r="E33" s="121" t="s">
        <v>7</v>
      </c>
      <c r="F33" s="121"/>
    </row>
  </sheetData>
  <mergeCells count="32">
    <mergeCell ref="A23:D23"/>
    <mergeCell ref="A22:D22"/>
    <mergeCell ref="A8:S8"/>
    <mergeCell ref="A10:D10"/>
    <mergeCell ref="A11:D11"/>
    <mergeCell ref="A12:S12"/>
    <mergeCell ref="A15:D15"/>
    <mergeCell ref="A17:S17"/>
    <mergeCell ref="A21:D21"/>
    <mergeCell ref="C4:C6"/>
    <mergeCell ref="B4:B6"/>
    <mergeCell ref="A20:D20"/>
    <mergeCell ref="A16:D16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29" sqref="L2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16" t="s">
        <v>91</v>
      </c>
      <c r="S1" s="216"/>
    </row>
    <row r="2" spans="1:19" ht="43.9" customHeight="1">
      <c r="D2" s="217" t="s">
        <v>190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4" spans="1:19" ht="37.15" customHeight="1">
      <c r="A4" s="218" t="s">
        <v>66</v>
      </c>
      <c r="B4" s="218" t="s">
        <v>96</v>
      </c>
      <c r="C4" s="218" t="s">
        <v>95</v>
      </c>
      <c r="D4" s="212" t="s">
        <v>98</v>
      </c>
      <c r="E4" s="213"/>
      <c r="F4" s="213"/>
      <c r="G4" s="214"/>
      <c r="H4" s="252" t="s">
        <v>99</v>
      </c>
      <c r="I4" s="212" t="s">
        <v>100</v>
      </c>
      <c r="J4" s="213"/>
      <c r="K4" s="214"/>
      <c r="L4" s="212" t="s">
        <v>184</v>
      </c>
      <c r="M4" s="213"/>
      <c r="N4" s="213"/>
      <c r="O4" s="214"/>
      <c r="P4" s="212" t="s">
        <v>141</v>
      </c>
      <c r="Q4" s="213"/>
      <c r="R4" s="213"/>
      <c r="S4" s="214"/>
    </row>
    <row r="5" spans="1:19">
      <c r="A5" s="219"/>
      <c r="B5" s="219"/>
      <c r="C5" s="219"/>
      <c r="D5" s="250" t="s">
        <v>70</v>
      </c>
      <c r="E5" s="227" t="s">
        <v>48</v>
      </c>
      <c r="F5" s="228"/>
      <c r="G5" s="229"/>
      <c r="H5" s="253"/>
      <c r="I5" s="250" t="s">
        <v>70</v>
      </c>
      <c r="J5" s="227" t="s">
        <v>48</v>
      </c>
      <c r="K5" s="229"/>
      <c r="L5" s="250" t="s">
        <v>70</v>
      </c>
      <c r="M5" s="227" t="s">
        <v>48</v>
      </c>
      <c r="N5" s="228"/>
      <c r="O5" s="229"/>
      <c r="P5" s="250" t="s">
        <v>70</v>
      </c>
      <c r="Q5" s="227" t="s">
        <v>48</v>
      </c>
      <c r="R5" s="228"/>
      <c r="S5" s="229"/>
    </row>
    <row r="6" spans="1:19" ht="58.9" customHeight="1">
      <c r="A6" s="220"/>
      <c r="B6" s="220"/>
      <c r="C6" s="220"/>
      <c r="D6" s="251"/>
      <c r="E6" s="9" t="s">
        <v>72</v>
      </c>
      <c r="F6" s="9" t="s">
        <v>73</v>
      </c>
      <c r="G6" s="9" t="s">
        <v>97</v>
      </c>
      <c r="H6" s="254"/>
      <c r="I6" s="251"/>
      <c r="J6" s="9" t="s">
        <v>73</v>
      </c>
      <c r="K6" s="9" t="s">
        <v>97</v>
      </c>
      <c r="L6" s="251"/>
      <c r="M6" s="9" t="s">
        <v>72</v>
      </c>
      <c r="N6" s="9" t="s">
        <v>73</v>
      </c>
      <c r="O6" s="9" t="s">
        <v>97</v>
      </c>
      <c r="P6" s="251"/>
      <c r="Q6" s="9" t="s">
        <v>72</v>
      </c>
      <c r="R6" s="9" t="s">
        <v>73</v>
      </c>
      <c r="S6" s="9" t="s">
        <v>97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7" t="s">
        <v>101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9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38" t="s">
        <v>70</v>
      </c>
      <c r="B14" s="239"/>
      <c r="C14" s="240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30" t="s">
        <v>79</v>
      </c>
      <c r="B15" s="231"/>
      <c r="C15" s="23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41" t="s">
        <v>102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ht="95.25" customHeight="1" thickBot="1">
      <c r="A17" s="172" t="s">
        <v>14</v>
      </c>
      <c r="B17" s="196" t="s">
        <v>185</v>
      </c>
      <c r="C17" s="197" t="s">
        <v>186</v>
      </c>
      <c r="D17" s="148">
        <f>SUM(E17:G17)</f>
        <v>8500000</v>
      </c>
      <c r="E17" s="198">
        <v>8500000</v>
      </c>
      <c r="F17" s="198"/>
      <c r="G17" s="198"/>
      <c r="H17" s="199"/>
      <c r="I17" s="161">
        <f>J17</f>
        <v>237534.24</v>
      </c>
      <c r="J17" s="208">
        <v>237534.24</v>
      </c>
      <c r="K17" s="201"/>
      <c r="L17" s="148">
        <f>N17+M17</f>
        <v>237534.24</v>
      </c>
      <c r="M17" s="200"/>
      <c r="N17" s="208">
        <v>237534.24</v>
      </c>
      <c r="O17" s="201"/>
      <c r="P17" s="148">
        <f>SUM(Q17:S17)</f>
        <v>8500000</v>
      </c>
      <c r="Q17" s="148">
        <f>(D17+H17)-M17</f>
        <v>8500000</v>
      </c>
      <c r="R17" s="148">
        <f>J17-N17</f>
        <v>0</v>
      </c>
      <c r="S17" s="149">
        <f>K17-O17</f>
        <v>0</v>
      </c>
    </row>
    <row r="18" spans="1:19" s="97" customFormat="1" ht="14.25">
      <c r="A18" s="244" t="s">
        <v>70</v>
      </c>
      <c r="B18" s="245"/>
      <c r="C18" s="246"/>
      <c r="D18" s="195">
        <f t="shared" ref="D18:R18" si="2">SUM(D17:D17)</f>
        <v>8500000</v>
      </c>
      <c r="E18" s="195">
        <f t="shared" si="2"/>
        <v>8500000</v>
      </c>
      <c r="F18" s="195">
        <f t="shared" si="2"/>
        <v>0</v>
      </c>
      <c r="G18" s="195">
        <f t="shared" si="2"/>
        <v>0</v>
      </c>
      <c r="H18" s="195">
        <f t="shared" si="2"/>
        <v>0</v>
      </c>
      <c r="I18" s="195">
        <f t="shared" si="2"/>
        <v>237534.24</v>
      </c>
      <c r="J18" s="195">
        <f t="shared" si="2"/>
        <v>237534.24</v>
      </c>
      <c r="K18" s="195">
        <f t="shared" si="2"/>
        <v>0</v>
      </c>
      <c r="L18" s="195">
        <f t="shared" si="2"/>
        <v>237534.24</v>
      </c>
      <c r="M18" s="195">
        <f t="shared" si="2"/>
        <v>0</v>
      </c>
      <c r="N18" s="195">
        <f t="shared" si="2"/>
        <v>237534.24</v>
      </c>
      <c r="O18" s="195">
        <f t="shared" si="2"/>
        <v>0</v>
      </c>
      <c r="P18" s="195">
        <f t="shared" si="2"/>
        <v>8500000</v>
      </c>
      <c r="Q18" s="195">
        <f t="shared" si="2"/>
        <v>8500000</v>
      </c>
      <c r="R18" s="195">
        <f t="shared" si="2"/>
        <v>0</v>
      </c>
      <c r="S18" s="195">
        <f>SUM(S17)</f>
        <v>0</v>
      </c>
    </row>
    <row r="19" spans="1:19">
      <c r="A19" s="230" t="s">
        <v>80</v>
      </c>
      <c r="B19" s="231"/>
      <c r="C19" s="23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38" t="s">
        <v>103</v>
      </c>
      <c r="B20" s="239"/>
      <c r="C20" s="240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237534.24</v>
      </c>
      <c r="J20" s="96">
        <f t="shared" si="3"/>
        <v>237534.24</v>
      </c>
      <c r="K20" s="96">
        <f t="shared" si="3"/>
        <v>0</v>
      </c>
      <c r="L20" s="96">
        <f t="shared" si="3"/>
        <v>237534.24</v>
      </c>
      <c r="M20" s="96">
        <f t="shared" si="3"/>
        <v>0</v>
      </c>
      <c r="N20" s="96">
        <f t="shared" si="3"/>
        <v>237534.24</v>
      </c>
      <c r="O20" s="96">
        <f t="shared" si="3"/>
        <v>0</v>
      </c>
      <c r="P20" s="96">
        <f t="shared" si="3"/>
        <v>8500000</v>
      </c>
      <c r="Q20" s="96">
        <f t="shared" si="3"/>
        <v>8500000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35" t="s">
        <v>104</v>
      </c>
      <c r="B21" s="236"/>
      <c r="C21" s="23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86</v>
      </c>
    </row>
    <row r="23" spans="1:19">
      <c r="A23" s="1" t="s">
        <v>92</v>
      </c>
    </row>
    <row r="24" spans="1:19">
      <c r="A24" s="1" t="s">
        <v>93</v>
      </c>
    </row>
    <row r="26" spans="1:19" ht="15.75">
      <c r="A26" s="233" t="s">
        <v>142</v>
      </c>
      <c r="B26" s="234"/>
      <c r="C26" s="4"/>
      <c r="D26" s="4"/>
      <c r="E26" s="4"/>
      <c r="F26" s="4"/>
      <c r="G26" s="4"/>
      <c r="H26" s="4"/>
      <c r="I26" s="4" t="s">
        <v>143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144</v>
      </c>
      <c r="B29" s="4"/>
      <c r="C29" s="4"/>
      <c r="D29" s="4"/>
      <c r="E29" s="4"/>
      <c r="F29" s="4"/>
      <c r="G29" s="4"/>
      <c r="H29" s="4"/>
      <c r="I29" s="102" t="s">
        <v>5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6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0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6:B26"/>
    <mergeCell ref="A21:C21"/>
    <mergeCell ref="A20:C20"/>
    <mergeCell ref="A16:S16"/>
    <mergeCell ref="A19:C19"/>
    <mergeCell ref="A18:C1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N23" sqref="N23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16" t="s">
        <v>112</v>
      </c>
      <c r="W1" s="216"/>
    </row>
    <row r="2" spans="1:23" ht="47.45" customHeight="1">
      <c r="D2" s="217" t="s">
        <v>191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3" ht="48" customHeight="1">
      <c r="A4" s="211" t="s">
        <v>66</v>
      </c>
      <c r="B4" s="211" t="s">
        <v>94</v>
      </c>
      <c r="C4" s="211" t="s">
        <v>95</v>
      </c>
      <c r="D4" s="211" t="s">
        <v>107</v>
      </c>
      <c r="E4" s="211"/>
      <c r="F4" s="211"/>
      <c r="G4" s="211"/>
      <c r="H4" s="279" t="s">
        <v>108</v>
      </c>
      <c r="I4" s="212" t="s">
        <v>100</v>
      </c>
      <c r="J4" s="213"/>
      <c r="K4" s="214"/>
      <c r="L4" s="211" t="s">
        <v>110</v>
      </c>
      <c r="M4" s="211"/>
      <c r="N4" s="211"/>
      <c r="O4" s="211"/>
      <c r="P4" s="211" t="s">
        <v>109</v>
      </c>
      <c r="Q4" s="211"/>
      <c r="R4" s="211"/>
      <c r="S4" s="211"/>
      <c r="T4" s="212" t="s">
        <v>111</v>
      </c>
      <c r="U4" s="213"/>
      <c r="V4" s="213"/>
      <c r="W4" s="214"/>
    </row>
    <row r="5" spans="1:23">
      <c r="A5" s="211"/>
      <c r="B5" s="211"/>
      <c r="C5" s="211"/>
      <c r="D5" s="215" t="s">
        <v>70</v>
      </c>
      <c r="E5" s="211" t="s">
        <v>48</v>
      </c>
      <c r="F5" s="211"/>
      <c r="G5" s="211"/>
      <c r="H5" s="280"/>
      <c r="I5" s="250" t="s">
        <v>70</v>
      </c>
      <c r="J5" s="227" t="s">
        <v>48</v>
      </c>
      <c r="K5" s="229"/>
      <c r="L5" s="215" t="s">
        <v>70</v>
      </c>
      <c r="M5" s="211" t="s">
        <v>48</v>
      </c>
      <c r="N5" s="211"/>
      <c r="O5" s="211"/>
      <c r="P5" s="215" t="s">
        <v>70</v>
      </c>
      <c r="Q5" s="211" t="s">
        <v>48</v>
      </c>
      <c r="R5" s="211"/>
      <c r="S5" s="211"/>
      <c r="T5" s="215" t="s">
        <v>70</v>
      </c>
      <c r="U5" s="211" t="s">
        <v>48</v>
      </c>
      <c r="V5" s="211"/>
      <c r="W5" s="211"/>
    </row>
    <row r="6" spans="1:23" ht="60" customHeight="1">
      <c r="A6" s="211"/>
      <c r="B6" s="211"/>
      <c r="C6" s="211"/>
      <c r="D6" s="215"/>
      <c r="E6" s="9" t="s">
        <v>72</v>
      </c>
      <c r="F6" s="9" t="s">
        <v>73</v>
      </c>
      <c r="G6" s="9" t="s">
        <v>97</v>
      </c>
      <c r="H6" s="281"/>
      <c r="I6" s="251"/>
      <c r="J6" s="9" t="s">
        <v>73</v>
      </c>
      <c r="K6" s="9" t="s">
        <v>97</v>
      </c>
      <c r="L6" s="215"/>
      <c r="M6" s="9" t="s">
        <v>72</v>
      </c>
      <c r="N6" s="9" t="s">
        <v>73</v>
      </c>
      <c r="O6" s="9" t="s">
        <v>97</v>
      </c>
      <c r="P6" s="215"/>
      <c r="Q6" s="9" t="s">
        <v>72</v>
      </c>
      <c r="R6" s="9" t="s">
        <v>73</v>
      </c>
      <c r="S6" s="9" t="s">
        <v>97</v>
      </c>
      <c r="T6" s="215"/>
      <c r="U6" s="9" t="s">
        <v>72</v>
      </c>
      <c r="V6" s="9" t="s">
        <v>73</v>
      </c>
      <c r="W6" s="9" t="s">
        <v>97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64" t="s">
        <v>105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56" t="s">
        <v>70</v>
      </c>
      <c r="B11" s="256"/>
      <c r="C11" s="25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55" t="s">
        <v>79</v>
      </c>
      <c r="B12" s="255"/>
      <c r="C12" s="25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64" t="s">
        <v>106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140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56" t="s">
        <v>70</v>
      </c>
      <c r="B17" s="256"/>
      <c r="C17" s="256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55" t="s">
        <v>80</v>
      </c>
      <c r="B18" s="255"/>
      <c r="C18" s="25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61" t="s">
        <v>113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3"/>
    </row>
    <row r="20" spans="1:23" ht="72" customHeight="1" thickBot="1">
      <c r="A20" s="129" t="s">
        <v>3</v>
      </c>
      <c r="B20" s="130" t="s">
        <v>4</v>
      </c>
      <c r="C20" s="140" t="s">
        <v>179</v>
      </c>
      <c r="D20" s="131">
        <f>SUM(E20:G20)</f>
        <v>720000</v>
      </c>
      <c r="E20" s="132">
        <v>720000</v>
      </c>
      <c r="F20" s="132"/>
      <c r="G20" s="132"/>
      <c r="H20" s="132"/>
      <c r="I20" s="131">
        <f>SUM(J20,K20)</f>
        <v>0</v>
      </c>
      <c r="J20" s="143"/>
      <c r="K20" s="132"/>
      <c r="L20" s="131">
        <f>SUM(M20,N20,O20)</f>
        <v>0</v>
      </c>
      <c r="M20" s="143"/>
      <c r="N20" s="143"/>
      <c r="O20" s="132"/>
      <c r="P20" s="131">
        <f>SUM(Q20,R20,S20)</f>
        <v>0</v>
      </c>
      <c r="Q20" s="143"/>
      <c r="R20" s="132"/>
      <c r="S20" s="132"/>
      <c r="T20" s="131">
        <f>SUM(U20,V20,W20)</f>
        <v>720000</v>
      </c>
      <c r="U20" s="131">
        <f>(D20+H20)-M20-Q20</f>
        <v>720000</v>
      </c>
      <c r="V20" s="131">
        <f>F20+J20-N20</f>
        <v>0</v>
      </c>
      <c r="W20" s="133"/>
    </row>
    <row r="21" spans="1:23" ht="32.25" hidden="1" customHeight="1">
      <c r="A21" s="258" t="s">
        <v>146</v>
      </c>
      <c r="B21" s="192"/>
      <c r="C21" s="180"/>
      <c r="D21" s="166">
        <f>SUM(E21:G21)</f>
        <v>0</v>
      </c>
      <c r="E21" s="167"/>
      <c r="F21" s="167"/>
      <c r="G21" s="167"/>
      <c r="H21" s="168"/>
      <c r="I21" s="166">
        <f>SUM(J21,K21)</f>
        <v>0</v>
      </c>
      <c r="J21" s="168"/>
      <c r="K21" s="167"/>
      <c r="L21" s="166">
        <f>SUM(M21,N21,O21)</f>
        <v>0</v>
      </c>
      <c r="M21" s="168"/>
      <c r="N21" s="168"/>
      <c r="O21" s="167"/>
      <c r="P21" s="166">
        <f>SUM(Q21,R21,S21)</f>
        <v>0</v>
      </c>
      <c r="Q21" s="168"/>
      <c r="R21" s="167"/>
      <c r="S21" s="167"/>
      <c r="T21" s="166">
        <f>SUM(U21,V21,W21)</f>
        <v>0</v>
      </c>
      <c r="U21" s="166">
        <f>(D21+H21)-M21-Q21</f>
        <v>0</v>
      </c>
      <c r="V21" s="166">
        <f>F21+J21-N21</f>
        <v>0</v>
      </c>
      <c r="W21" s="169"/>
    </row>
    <row r="22" spans="1:23" ht="51">
      <c r="A22" s="259"/>
      <c r="B22" s="202" t="s">
        <v>40</v>
      </c>
      <c r="C22" s="203" t="s">
        <v>41</v>
      </c>
      <c r="D22" s="204"/>
      <c r="E22" s="205"/>
      <c r="F22" s="205"/>
      <c r="G22" s="205"/>
      <c r="H22" s="206">
        <v>8000000</v>
      </c>
      <c r="I22" s="25">
        <f>SUM(J22,K22)</f>
        <v>0</v>
      </c>
      <c r="J22" s="206"/>
      <c r="K22" s="205"/>
      <c r="L22" s="25">
        <f>SUM(M22,N22,O22)</f>
        <v>0</v>
      </c>
      <c r="M22" s="206"/>
      <c r="N22" s="206"/>
      <c r="O22" s="205"/>
      <c r="P22" s="25">
        <f>SUM(Q22,R22,S22)</f>
        <v>0</v>
      </c>
      <c r="Q22" s="206"/>
      <c r="R22" s="205"/>
      <c r="S22" s="205"/>
      <c r="T22" s="25">
        <f>SUM(U22,V22,W22)</f>
        <v>8000000</v>
      </c>
      <c r="U22" s="25">
        <f>(D22+H22)-M22-Q22</f>
        <v>8000000</v>
      </c>
      <c r="V22" s="204"/>
      <c r="W22" s="207"/>
    </row>
    <row r="23" spans="1:23" ht="82.5" customHeight="1">
      <c r="A23" s="259"/>
      <c r="B23" s="21" t="s">
        <v>2</v>
      </c>
      <c r="C23" s="137" t="s">
        <v>10</v>
      </c>
      <c r="D23" s="25">
        <f>SUM(E23:G23)</f>
        <v>1297324.6100000001</v>
      </c>
      <c r="E23" s="15">
        <v>1297324.6100000001</v>
      </c>
      <c r="F23" s="15"/>
      <c r="G23" s="15"/>
      <c r="H23" s="134"/>
      <c r="I23" s="25">
        <f>SUM(J23,K23)</f>
        <v>0</v>
      </c>
      <c r="J23" s="134"/>
      <c r="K23" s="15"/>
      <c r="L23" s="25">
        <f>SUM(M23,N23,O23)</f>
        <v>0</v>
      </c>
      <c r="M23" s="134"/>
      <c r="N23" s="134"/>
      <c r="O23" s="15"/>
      <c r="P23" s="25">
        <f>SUM(Q23,R23,S23)</f>
        <v>0</v>
      </c>
      <c r="Q23" s="134"/>
      <c r="R23" s="15"/>
      <c r="S23" s="15"/>
      <c r="T23" s="25">
        <f>SUM(U23,V23,W23)</f>
        <v>1297324.6100000001</v>
      </c>
      <c r="U23" s="25">
        <f>(D23+H23)-M23-Q23</f>
        <v>1297324.6100000001</v>
      </c>
      <c r="V23" s="25">
        <f>F23+J23-N23</f>
        <v>0</v>
      </c>
      <c r="W23" s="138"/>
    </row>
    <row r="24" spans="1:23" ht="96.75" customHeight="1" thickBot="1">
      <c r="A24" s="260"/>
      <c r="B24" s="194" t="s">
        <v>8</v>
      </c>
      <c r="C24" s="176" t="s">
        <v>11</v>
      </c>
      <c r="D24" s="157">
        <f>SUM(E24:G24)</f>
        <v>371575.39</v>
      </c>
      <c r="E24" s="170">
        <v>371575.39</v>
      </c>
      <c r="F24" s="170"/>
      <c r="G24" s="170"/>
      <c r="H24" s="177"/>
      <c r="I24" s="157">
        <f>SUM(J24,K24)</f>
        <v>0</v>
      </c>
      <c r="J24" s="177"/>
      <c r="K24" s="170"/>
      <c r="L24" s="157">
        <f>SUM(M24,N24,O24)</f>
        <v>0</v>
      </c>
      <c r="M24" s="177"/>
      <c r="N24" s="177"/>
      <c r="O24" s="170"/>
      <c r="P24" s="157">
        <f>SUM(Q24,R24,S24)</f>
        <v>0</v>
      </c>
      <c r="Q24" s="177"/>
      <c r="R24" s="170"/>
      <c r="S24" s="170"/>
      <c r="T24" s="157">
        <f>SUM(U24,V24,W24)</f>
        <v>371575.39</v>
      </c>
      <c r="U24" s="157">
        <f>(D24+H24)-M24-Q24</f>
        <v>371575.39</v>
      </c>
      <c r="V24" s="157">
        <f>F24+J24-N24</f>
        <v>0</v>
      </c>
      <c r="W24" s="171"/>
    </row>
    <row r="25" spans="1:23" s="14" customFormat="1" ht="14.25">
      <c r="A25" s="257" t="s">
        <v>70</v>
      </c>
      <c r="B25" s="257"/>
      <c r="C25" s="257"/>
      <c r="D25" s="193">
        <f t="shared" ref="D25:W25" si="1">SUM(D20:D24)</f>
        <v>2388900</v>
      </c>
      <c r="E25" s="193">
        <f t="shared" si="1"/>
        <v>2388900</v>
      </c>
      <c r="F25" s="193">
        <f t="shared" si="1"/>
        <v>0</v>
      </c>
      <c r="G25" s="193">
        <f t="shared" si="1"/>
        <v>0</v>
      </c>
      <c r="H25" s="193">
        <f t="shared" si="1"/>
        <v>8000000</v>
      </c>
      <c r="I25" s="193">
        <f t="shared" si="1"/>
        <v>0</v>
      </c>
      <c r="J25" s="193">
        <f t="shared" si="1"/>
        <v>0</v>
      </c>
      <c r="K25" s="193">
        <f t="shared" si="1"/>
        <v>0</v>
      </c>
      <c r="L25" s="193">
        <f t="shared" si="1"/>
        <v>0</v>
      </c>
      <c r="M25" s="193">
        <f>SUM(M20:M24)</f>
        <v>0</v>
      </c>
      <c r="N25" s="193">
        <f t="shared" si="1"/>
        <v>0</v>
      </c>
      <c r="O25" s="193">
        <f t="shared" si="1"/>
        <v>0</v>
      </c>
      <c r="P25" s="193">
        <f t="shared" si="1"/>
        <v>0</v>
      </c>
      <c r="Q25" s="193">
        <f t="shared" si="1"/>
        <v>0</v>
      </c>
      <c r="R25" s="193">
        <f t="shared" si="1"/>
        <v>0</v>
      </c>
      <c r="S25" s="193">
        <f t="shared" si="1"/>
        <v>0</v>
      </c>
      <c r="T25" s="193">
        <f t="shared" si="1"/>
        <v>10388900</v>
      </c>
      <c r="U25" s="193">
        <f t="shared" si="1"/>
        <v>10388900</v>
      </c>
      <c r="V25" s="193">
        <f t="shared" si="1"/>
        <v>0</v>
      </c>
      <c r="W25" s="193">
        <f t="shared" si="1"/>
        <v>0</v>
      </c>
    </row>
    <row r="26" spans="1:23">
      <c r="A26" s="255" t="s">
        <v>81</v>
      </c>
      <c r="B26" s="255"/>
      <c r="C26" s="25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thickBot="1">
      <c r="A27" s="241" t="s">
        <v>114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3"/>
    </row>
    <row r="28" spans="1:23" ht="42.75" customHeight="1">
      <c r="A28" s="265" t="s">
        <v>12</v>
      </c>
      <c r="B28" s="173" t="s">
        <v>19</v>
      </c>
      <c r="C28" s="141" t="s">
        <v>31</v>
      </c>
      <c r="D28" s="122">
        <f>E28</f>
        <v>95000</v>
      </c>
      <c r="E28" s="123">
        <v>95000</v>
      </c>
      <c r="F28" s="123"/>
      <c r="G28" s="123"/>
      <c r="H28" s="136"/>
      <c r="I28" s="122">
        <f t="shared" ref="I28:I34" si="2">SUM(J28,K28)</f>
        <v>0</v>
      </c>
      <c r="J28" s="136"/>
      <c r="K28" s="136"/>
      <c r="L28" s="122">
        <f t="shared" ref="L28:L41" si="3">SUM(M28,N28,O28)</f>
        <v>0</v>
      </c>
      <c r="M28" s="136"/>
      <c r="N28" s="136"/>
      <c r="O28" s="136"/>
      <c r="P28" s="122">
        <f t="shared" ref="P28:P41" si="4">SUM(Q28,R28,S28)</f>
        <v>0</v>
      </c>
      <c r="Q28" s="136">
        <f>H28*0.95</f>
        <v>0</v>
      </c>
      <c r="R28" s="123"/>
      <c r="S28" s="123"/>
      <c r="T28" s="191">
        <f>SUM(U28,V28,W28)</f>
        <v>95000</v>
      </c>
      <c r="U28" s="191">
        <f t="shared" ref="U28:U41" si="5">(D28+H28)-M28-Q28</f>
        <v>95000</v>
      </c>
      <c r="V28" s="122">
        <f t="shared" ref="V28:V41" si="6">F28+J28-N28</f>
        <v>0</v>
      </c>
      <c r="W28" s="124"/>
    </row>
    <row r="29" spans="1:23" ht="57.75" customHeight="1" thickBot="1">
      <c r="A29" s="267"/>
      <c r="B29" s="174" t="s">
        <v>21</v>
      </c>
      <c r="C29" s="142" t="s">
        <v>32</v>
      </c>
      <c r="D29" s="125">
        <f>E29</f>
        <v>48750</v>
      </c>
      <c r="E29" s="126">
        <v>48750</v>
      </c>
      <c r="F29" s="126"/>
      <c r="G29" s="126"/>
      <c r="H29" s="127"/>
      <c r="I29" s="125">
        <f t="shared" si="2"/>
        <v>0</v>
      </c>
      <c r="J29" s="127"/>
      <c r="K29" s="127"/>
      <c r="L29" s="125">
        <f t="shared" si="3"/>
        <v>0</v>
      </c>
      <c r="M29" s="127"/>
      <c r="N29" s="127"/>
      <c r="O29" s="127"/>
      <c r="P29" s="125">
        <f t="shared" si="4"/>
        <v>0</v>
      </c>
      <c r="Q29" s="127">
        <f>H29*0.95</f>
        <v>0</v>
      </c>
      <c r="R29" s="126"/>
      <c r="S29" s="126"/>
      <c r="T29" s="139">
        <f t="shared" ref="T29:T41" si="7">SUM(U29,V29,W29)</f>
        <v>48750</v>
      </c>
      <c r="U29" s="139">
        <f t="shared" si="5"/>
        <v>48750</v>
      </c>
      <c r="V29" s="125">
        <f t="shared" si="6"/>
        <v>0</v>
      </c>
      <c r="W29" s="128"/>
    </row>
    <row r="30" spans="1:23" ht="48" customHeight="1">
      <c r="A30" s="268" t="s">
        <v>13</v>
      </c>
      <c r="B30" s="175" t="s">
        <v>27</v>
      </c>
      <c r="C30" s="165" t="s">
        <v>28</v>
      </c>
      <c r="D30" s="122">
        <f>SUM(E30,F30,G30)</f>
        <v>68540</v>
      </c>
      <c r="E30" s="167">
        <v>68540</v>
      </c>
      <c r="F30" s="167"/>
      <c r="G30" s="167"/>
      <c r="H30" s="136"/>
      <c r="I30" s="166">
        <f t="shared" si="2"/>
        <v>0</v>
      </c>
      <c r="J30" s="136"/>
      <c r="K30" s="123"/>
      <c r="L30" s="166">
        <f t="shared" si="3"/>
        <v>0</v>
      </c>
      <c r="M30" s="136"/>
      <c r="N30" s="136"/>
      <c r="O30" s="136"/>
      <c r="P30" s="122">
        <f t="shared" si="4"/>
        <v>0</v>
      </c>
      <c r="Q30" s="136">
        <f>H30*0.95</f>
        <v>0</v>
      </c>
      <c r="R30" s="167"/>
      <c r="S30" s="167"/>
      <c r="T30" s="163">
        <f t="shared" si="7"/>
        <v>68540</v>
      </c>
      <c r="U30" s="163">
        <f t="shared" si="5"/>
        <v>68540</v>
      </c>
      <c r="V30" s="166">
        <f t="shared" si="6"/>
        <v>0</v>
      </c>
      <c r="W30" s="169"/>
    </row>
    <row r="31" spans="1:23" ht="48" customHeight="1" thickBot="1">
      <c r="A31" s="269"/>
      <c r="B31" s="174" t="s">
        <v>182</v>
      </c>
      <c r="C31" s="176" t="s">
        <v>35</v>
      </c>
      <c r="D31" s="125">
        <f>E31</f>
        <v>55000</v>
      </c>
      <c r="E31" s="170">
        <v>55000</v>
      </c>
      <c r="F31" s="170"/>
      <c r="G31" s="170"/>
      <c r="H31" s="127"/>
      <c r="I31" s="157">
        <f t="shared" si="2"/>
        <v>0</v>
      </c>
      <c r="J31" s="127"/>
      <c r="K31" s="126"/>
      <c r="L31" s="157">
        <f t="shared" si="3"/>
        <v>0</v>
      </c>
      <c r="M31" s="127"/>
      <c r="N31" s="127"/>
      <c r="O31" s="127"/>
      <c r="P31" s="157">
        <f t="shared" si="4"/>
        <v>0</v>
      </c>
      <c r="Q31" s="177">
        <f>H31*0.95</f>
        <v>0</v>
      </c>
      <c r="R31" s="170"/>
      <c r="S31" s="170"/>
      <c r="T31" s="139">
        <f t="shared" si="7"/>
        <v>55000</v>
      </c>
      <c r="U31" s="139">
        <f t="shared" si="5"/>
        <v>55000</v>
      </c>
      <c r="V31" s="157">
        <f t="shared" si="6"/>
        <v>0</v>
      </c>
      <c r="W31" s="171"/>
    </row>
    <row r="32" spans="1:23" ht="42" customHeight="1">
      <c r="A32" s="270" t="s">
        <v>147</v>
      </c>
      <c r="B32" s="178" t="s">
        <v>17</v>
      </c>
      <c r="C32" s="180" t="s">
        <v>33</v>
      </c>
      <c r="D32" s="122">
        <f>E32</f>
        <v>35000</v>
      </c>
      <c r="E32" s="167">
        <v>35000</v>
      </c>
      <c r="F32" s="167"/>
      <c r="G32" s="168"/>
      <c r="H32" s="168"/>
      <c r="I32" s="122">
        <f t="shared" si="2"/>
        <v>0</v>
      </c>
      <c r="J32" s="168"/>
      <c r="K32" s="167"/>
      <c r="L32" s="122">
        <f t="shared" si="3"/>
        <v>0</v>
      </c>
      <c r="M32" s="168"/>
      <c r="N32" s="168"/>
      <c r="O32" s="168"/>
      <c r="P32" s="122">
        <f t="shared" si="4"/>
        <v>0</v>
      </c>
      <c r="Q32" s="168"/>
      <c r="R32" s="167"/>
      <c r="S32" s="167"/>
      <c r="T32" s="163">
        <f t="shared" si="7"/>
        <v>35000</v>
      </c>
      <c r="U32" s="163">
        <f t="shared" si="5"/>
        <v>35000</v>
      </c>
      <c r="V32" s="122">
        <f t="shared" si="6"/>
        <v>0</v>
      </c>
      <c r="W32" s="169"/>
    </row>
    <row r="33" spans="1:23" ht="42" customHeight="1">
      <c r="A33" s="271"/>
      <c r="B33" s="150" t="s">
        <v>25</v>
      </c>
      <c r="C33" s="145" t="s">
        <v>26</v>
      </c>
      <c r="D33" s="25">
        <f>E33</f>
        <v>30000</v>
      </c>
      <c r="E33" s="144">
        <v>30000</v>
      </c>
      <c r="F33" s="144"/>
      <c r="G33" s="146"/>
      <c r="H33" s="146"/>
      <c r="I33" s="25">
        <f t="shared" si="2"/>
        <v>0</v>
      </c>
      <c r="J33" s="146"/>
      <c r="K33" s="144"/>
      <c r="L33" s="25">
        <f t="shared" si="3"/>
        <v>0</v>
      </c>
      <c r="M33" s="146"/>
      <c r="N33" s="146"/>
      <c r="O33" s="146"/>
      <c r="P33" s="25">
        <f t="shared" si="4"/>
        <v>0</v>
      </c>
      <c r="Q33" s="146"/>
      <c r="R33" s="144"/>
      <c r="S33" s="144"/>
      <c r="T33" s="135">
        <f t="shared" si="7"/>
        <v>30000</v>
      </c>
      <c r="U33" s="135">
        <f t="shared" si="5"/>
        <v>30000</v>
      </c>
      <c r="V33" s="25">
        <f t="shared" si="6"/>
        <v>0</v>
      </c>
      <c r="W33" s="147"/>
    </row>
    <row r="34" spans="1:23" ht="42" customHeight="1" thickBot="1">
      <c r="A34" s="272"/>
      <c r="B34" s="179" t="s">
        <v>20</v>
      </c>
      <c r="C34" s="142" t="s">
        <v>34</v>
      </c>
      <c r="D34" s="125">
        <f>E34</f>
        <v>29350</v>
      </c>
      <c r="E34" s="126">
        <v>29350</v>
      </c>
      <c r="F34" s="126"/>
      <c r="G34" s="127"/>
      <c r="H34" s="127"/>
      <c r="I34" s="125">
        <f t="shared" si="2"/>
        <v>0</v>
      </c>
      <c r="J34" s="127"/>
      <c r="K34" s="126"/>
      <c r="L34" s="125">
        <f t="shared" si="3"/>
        <v>0</v>
      </c>
      <c r="M34" s="127"/>
      <c r="N34" s="127"/>
      <c r="O34" s="127"/>
      <c r="P34" s="125">
        <f t="shared" si="4"/>
        <v>0</v>
      </c>
      <c r="Q34" s="127"/>
      <c r="R34" s="126"/>
      <c r="S34" s="126"/>
      <c r="T34" s="139">
        <f>SUM(U34,V34,W34)</f>
        <v>29350</v>
      </c>
      <c r="U34" s="139">
        <f>(D34+H34)-M34-Q34</f>
        <v>29350</v>
      </c>
      <c r="V34" s="125">
        <f t="shared" si="6"/>
        <v>0</v>
      </c>
      <c r="W34" s="128"/>
    </row>
    <row r="35" spans="1:23" ht="55.5" customHeight="1">
      <c r="A35" s="265" t="s">
        <v>15</v>
      </c>
      <c r="B35" s="181" t="s">
        <v>29</v>
      </c>
      <c r="C35" s="181" t="s">
        <v>30</v>
      </c>
      <c r="D35" s="162">
        <f t="shared" ref="D35:D41" si="8">E35</f>
        <v>100000</v>
      </c>
      <c r="E35" s="182">
        <v>100000</v>
      </c>
      <c r="F35" s="182"/>
      <c r="G35" s="182"/>
      <c r="H35" s="168"/>
      <c r="I35" s="151">
        <f>SUM(J35:K35)</f>
        <v>0</v>
      </c>
      <c r="J35" s="183"/>
      <c r="K35" s="182"/>
      <c r="L35" s="151">
        <f t="shared" si="3"/>
        <v>0</v>
      </c>
      <c r="M35" s="183"/>
      <c r="N35" s="183"/>
      <c r="O35" s="183"/>
      <c r="P35" s="151">
        <f t="shared" si="4"/>
        <v>0</v>
      </c>
      <c r="Q35" s="183"/>
      <c r="R35" s="182"/>
      <c r="S35" s="182"/>
      <c r="T35" s="163">
        <f t="shared" si="7"/>
        <v>100000</v>
      </c>
      <c r="U35" s="163">
        <f t="shared" si="5"/>
        <v>100000</v>
      </c>
      <c r="V35" s="151">
        <f t="shared" si="6"/>
        <v>0</v>
      </c>
      <c r="W35" s="184"/>
    </row>
    <row r="36" spans="1:23" ht="55.5" customHeight="1">
      <c r="A36" s="266"/>
      <c r="B36" s="152" t="s">
        <v>16</v>
      </c>
      <c r="C36" s="152" t="s">
        <v>36</v>
      </c>
      <c r="D36" s="103">
        <f t="shared" si="8"/>
        <v>75000</v>
      </c>
      <c r="E36" s="154">
        <v>75000</v>
      </c>
      <c r="F36" s="154"/>
      <c r="G36" s="154"/>
      <c r="H36" s="146"/>
      <c r="I36" s="153">
        <f>SUM(J36:K36)</f>
        <v>0</v>
      </c>
      <c r="J36" s="155"/>
      <c r="K36" s="154"/>
      <c r="L36" s="153">
        <f t="shared" si="3"/>
        <v>0</v>
      </c>
      <c r="M36" s="155"/>
      <c r="N36" s="155"/>
      <c r="O36" s="155"/>
      <c r="P36" s="153">
        <f t="shared" si="4"/>
        <v>0</v>
      </c>
      <c r="Q36" s="155"/>
      <c r="R36" s="154"/>
      <c r="S36" s="154"/>
      <c r="T36" s="135">
        <f t="shared" si="7"/>
        <v>75000</v>
      </c>
      <c r="U36" s="135">
        <f t="shared" si="5"/>
        <v>75000</v>
      </c>
      <c r="V36" s="153">
        <f t="shared" si="6"/>
        <v>0</v>
      </c>
      <c r="W36" s="185"/>
    </row>
    <row r="37" spans="1:23" ht="55.5" customHeight="1">
      <c r="A37" s="266"/>
      <c r="B37" s="152" t="s">
        <v>180</v>
      </c>
      <c r="C37" s="152" t="s">
        <v>37</v>
      </c>
      <c r="D37" s="103">
        <f t="shared" si="8"/>
        <v>50000</v>
      </c>
      <c r="E37" s="154">
        <v>50000</v>
      </c>
      <c r="F37" s="154"/>
      <c r="G37" s="154"/>
      <c r="H37" s="146"/>
      <c r="I37" s="153">
        <f>SUM(J37,K36)</f>
        <v>0</v>
      </c>
      <c r="J37" s="155"/>
      <c r="K37" s="154"/>
      <c r="L37" s="153">
        <f t="shared" si="3"/>
        <v>0</v>
      </c>
      <c r="M37" s="155"/>
      <c r="N37" s="155"/>
      <c r="O37" s="155"/>
      <c r="P37" s="153">
        <f t="shared" si="4"/>
        <v>0</v>
      </c>
      <c r="Q37" s="155"/>
      <c r="R37" s="154"/>
      <c r="S37" s="154"/>
      <c r="T37" s="135">
        <f t="shared" si="7"/>
        <v>50000</v>
      </c>
      <c r="U37" s="135">
        <f t="shared" si="5"/>
        <v>50000</v>
      </c>
      <c r="V37" s="153">
        <f t="shared" si="6"/>
        <v>0</v>
      </c>
      <c r="W37" s="185"/>
    </row>
    <row r="38" spans="1:23" ht="55.5" customHeight="1" thickBot="1">
      <c r="A38" s="267"/>
      <c r="B38" s="186" t="s">
        <v>181</v>
      </c>
      <c r="C38" s="186" t="s">
        <v>37</v>
      </c>
      <c r="D38" s="187">
        <f t="shared" si="8"/>
        <v>50000</v>
      </c>
      <c r="E38" s="188">
        <v>50000</v>
      </c>
      <c r="F38" s="188"/>
      <c r="G38" s="188"/>
      <c r="H38" s="127"/>
      <c r="I38" s="187">
        <f>SUM(J38:K38)</f>
        <v>0</v>
      </c>
      <c r="J38" s="164"/>
      <c r="K38" s="188"/>
      <c r="L38" s="187">
        <f t="shared" si="3"/>
        <v>0</v>
      </c>
      <c r="M38" s="164"/>
      <c r="N38" s="164"/>
      <c r="O38" s="164"/>
      <c r="P38" s="187">
        <f t="shared" si="4"/>
        <v>0</v>
      </c>
      <c r="Q38" s="164"/>
      <c r="R38" s="188"/>
      <c r="S38" s="188"/>
      <c r="T38" s="139">
        <f t="shared" si="7"/>
        <v>50000</v>
      </c>
      <c r="U38" s="139">
        <f t="shared" si="5"/>
        <v>50000</v>
      </c>
      <c r="V38" s="187">
        <f t="shared" si="6"/>
        <v>0</v>
      </c>
      <c r="W38" s="189"/>
    </row>
    <row r="39" spans="1:23" ht="46.5" customHeight="1">
      <c r="A39" s="265" t="s">
        <v>187</v>
      </c>
      <c r="B39" s="180" t="s">
        <v>18</v>
      </c>
      <c r="C39" s="180" t="s">
        <v>38</v>
      </c>
      <c r="D39" s="162">
        <f t="shared" si="8"/>
        <v>35450</v>
      </c>
      <c r="E39" s="167">
        <v>35450</v>
      </c>
      <c r="F39" s="167"/>
      <c r="G39" s="167"/>
      <c r="H39" s="168"/>
      <c r="I39" s="166">
        <f>SUM(J39,K39)</f>
        <v>0</v>
      </c>
      <c r="J39" s="183"/>
      <c r="K39" s="168"/>
      <c r="L39" s="166">
        <f t="shared" si="3"/>
        <v>0</v>
      </c>
      <c r="M39" s="183"/>
      <c r="N39" s="183"/>
      <c r="O39" s="168"/>
      <c r="P39" s="166">
        <f t="shared" si="4"/>
        <v>0</v>
      </c>
      <c r="Q39" s="168"/>
      <c r="R39" s="167"/>
      <c r="S39" s="167"/>
      <c r="T39" s="163">
        <f t="shared" si="7"/>
        <v>35450</v>
      </c>
      <c r="U39" s="163">
        <f t="shared" si="5"/>
        <v>35450</v>
      </c>
      <c r="V39" s="166">
        <f t="shared" si="6"/>
        <v>0</v>
      </c>
      <c r="W39" s="169"/>
    </row>
    <row r="40" spans="1:23" ht="46.5" customHeight="1">
      <c r="A40" s="266"/>
      <c r="B40" s="145" t="s">
        <v>22</v>
      </c>
      <c r="C40" s="145" t="s">
        <v>39</v>
      </c>
      <c r="D40" s="103">
        <f t="shared" si="8"/>
        <v>20800</v>
      </c>
      <c r="E40" s="144">
        <v>20800</v>
      </c>
      <c r="F40" s="144"/>
      <c r="G40" s="144"/>
      <c r="H40" s="146"/>
      <c r="I40" s="156">
        <f>SUM(J40,K40)</f>
        <v>0</v>
      </c>
      <c r="J40" s="155"/>
      <c r="K40" s="146"/>
      <c r="L40" s="156">
        <f t="shared" si="3"/>
        <v>0</v>
      </c>
      <c r="M40" s="155"/>
      <c r="N40" s="155"/>
      <c r="O40" s="146"/>
      <c r="P40" s="156">
        <f t="shared" si="4"/>
        <v>0</v>
      </c>
      <c r="Q40" s="146"/>
      <c r="R40" s="144"/>
      <c r="S40" s="144"/>
      <c r="T40" s="135">
        <f t="shared" si="7"/>
        <v>20800</v>
      </c>
      <c r="U40" s="135">
        <f t="shared" si="5"/>
        <v>20800</v>
      </c>
      <c r="V40" s="156">
        <f t="shared" si="6"/>
        <v>0</v>
      </c>
      <c r="W40" s="147"/>
    </row>
    <row r="41" spans="1:23" ht="46.5" customHeight="1" thickBot="1">
      <c r="A41" s="267"/>
      <c r="B41" s="142" t="s">
        <v>23</v>
      </c>
      <c r="C41" s="142" t="s">
        <v>24</v>
      </c>
      <c r="D41" s="187">
        <f t="shared" si="8"/>
        <v>100230</v>
      </c>
      <c r="E41" s="126">
        <v>100230</v>
      </c>
      <c r="F41" s="126"/>
      <c r="G41" s="126"/>
      <c r="H41" s="127"/>
      <c r="I41" s="125">
        <f>SUM(J41,K41)</f>
        <v>0</v>
      </c>
      <c r="J41" s="164"/>
      <c r="K41" s="127"/>
      <c r="L41" s="125">
        <f t="shared" si="3"/>
        <v>0</v>
      </c>
      <c r="M41" s="164"/>
      <c r="N41" s="164"/>
      <c r="O41" s="127"/>
      <c r="P41" s="125">
        <f t="shared" si="4"/>
        <v>0</v>
      </c>
      <c r="Q41" s="127"/>
      <c r="R41" s="126"/>
      <c r="S41" s="126"/>
      <c r="T41" s="139">
        <f t="shared" si="7"/>
        <v>100230</v>
      </c>
      <c r="U41" s="139">
        <f t="shared" si="5"/>
        <v>100230</v>
      </c>
      <c r="V41" s="125">
        <f t="shared" si="6"/>
        <v>0</v>
      </c>
      <c r="W41" s="128"/>
    </row>
    <row r="42" spans="1:23">
      <c r="A42" s="276" t="s">
        <v>70</v>
      </c>
      <c r="B42" s="277"/>
      <c r="C42" s="278"/>
      <c r="D42" s="190">
        <f t="shared" ref="D42:W42" si="9">SUM(D28:D41)</f>
        <v>793120</v>
      </c>
      <c r="E42" s="190">
        <f t="shared" si="9"/>
        <v>793120</v>
      </c>
      <c r="F42" s="190">
        <f t="shared" si="9"/>
        <v>0</v>
      </c>
      <c r="G42" s="190">
        <f t="shared" si="9"/>
        <v>0</v>
      </c>
      <c r="H42" s="190">
        <f t="shared" si="9"/>
        <v>0</v>
      </c>
      <c r="I42" s="190">
        <f t="shared" si="9"/>
        <v>0</v>
      </c>
      <c r="J42" s="190">
        <f t="shared" si="9"/>
        <v>0</v>
      </c>
      <c r="K42" s="190">
        <f t="shared" si="9"/>
        <v>0</v>
      </c>
      <c r="L42" s="190">
        <f t="shared" si="9"/>
        <v>0</v>
      </c>
      <c r="M42" s="190">
        <f t="shared" si="9"/>
        <v>0</v>
      </c>
      <c r="N42" s="190">
        <f t="shared" si="9"/>
        <v>0</v>
      </c>
      <c r="O42" s="190">
        <f t="shared" si="9"/>
        <v>0</v>
      </c>
      <c r="P42" s="190">
        <f t="shared" si="9"/>
        <v>0</v>
      </c>
      <c r="Q42" s="190">
        <f t="shared" si="9"/>
        <v>0</v>
      </c>
      <c r="R42" s="190">
        <f t="shared" si="9"/>
        <v>0</v>
      </c>
      <c r="S42" s="190">
        <f t="shared" si="9"/>
        <v>0</v>
      </c>
      <c r="T42" s="190">
        <f t="shared" si="9"/>
        <v>793120</v>
      </c>
      <c r="U42" s="190">
        <f t="shared" si="9"/>
        <v>793120</v>
      </c>
      <c r="V42" s="190">
        <f t="shared" si="9"/>
        <v>0</v>
      </c>
      <c r="W42" s="190">
        <f t="shared" si="9"/>
        <v>0</v>
      </c>
    </row>
    <row r="43" spans="1:23" ht="15" customHeight="1">
      <c r="A43" s="230" t="s">
        <v>115</v>
      </c>
      <c r="B43" s="231"/>
      <c r="C43" s="23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20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97" customFormat="1" ht="14.25">
      <c r="A44" s="273" t="s">
        <v>116</v>
      </c>
      <c r="B44" s="274"/>
      <c r="C44" s="275"/>
      <c r="D44" s="98">
        <f t="shared" ref="D44:W44" si="10">SUM(D11,D17,D25,D42)</f>
        <v>3182020</v>
      </c>
      <c r="E44" s="98">
        <f t="shared" si="10"/>
        <v>3182020</v>
      </c>
      <c r="F44" s="98">
        <f t="shared" si="10"/>
        <v>0</v>
      </c>
      <c r="G44" s="98">
        <f t="shared" si="10"/>
        <v>0</v>
      </c>
      <c r="H44" s="98">
        <f t="shared" si="10"/>
        <v>8000000</v>
      </c>
      <c r="I44" s="98">
        <f t="shared" si="10"/>
        <v>0</v>
      </c>
      <c r="J44" s="98">
        <f t="shared" si="10"/>
        <v>0</v>
      </c>
      <c r="K44" s="98">
        <f t="shared" si="10"/>
        <v>0</v>
      </c>
      <c r="L44" s="98">
        <f t="shared" si="10"/>
        <v>0</v>
      </c>
      <c r="M44" s="98">
        <f t="shared" si="10"/>
        <v>0</v>
      </c>
      <c r="N44" s="98">
        <f t="shared" si="10"/>
        <v>0</v>
      </c>
      <c r="O44" s="98">
        <f t="shared" si="10"/>
        <v>0</v>
      </c>
      <c r="P44" s="98">
        <f t="shared" si="10"/>
        <v>0</v>
      </c>
      <c r="Q44" s="98">
        <f t="shared" si="10"/>
        <v>0</v>
      </c>
      <c r="R44" s="98">
        <f t="shared" si="10"/>
        <v>0</v>
      </c>
      <c r="S44" s="98">
        <f t="shared" si="10"/>
        <v>0</v>
      </c>
      <c r="T44" s="98">
        <f t="shared" si="10"/>
        <v>11182020</v>
      </c>
      <c r="U44" s="98">
        <f t="shared" si="10"/>
        <v>11182020</v>
      </c>
      <c r="V44" s="98">
        <f t="shared" si="10"/>
        <v>0</v>
      </c>
      <c r="W44" s="98">
        <f t="shared" si="10"/>
        <v>0</v>
      </c>
    </row>
    <row r="45" spans="1:23" ht="25.9" customHeight="1">
      <c r="A45" s="235" t="s">
        <v>117</v>
      </c>
      <c r="B45" s="236"/>
      <c r="C45" s="23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>
      <c r="A46" s="1" t="s">
        <v>86</v>
      </c>
    </row>
    <row r="47" spans="1:23">
      <c r="A47" s="1" t="s">
        <v>118</v>
      </c>
    </row>
    <row r="48" spans="1:23">
      <c r="A48" s="1" t="s">
        <v>119</v>
      </c>
    </row>
    <row r="52" spans="1:5" ht="18.75">
      <c r="A52" s="108" t="s">
        <v>145</v>
      </c>
      <c r="B52" s="109"/>
      <c r="C52" s="110"/>
      <c r="D52" s="110"/>
      <c r="E52" s="109" t="s">
        <v>143</v>
      </c>
    </row>
    <row r="53" spans="1:5" ht="18.75">
      <c r="A53" s="108"/>
      <c r="B53" s="109"/>
      <c r="C53" s="110"/>
      <c r="D53" s="110"/>
      <c r="E53" s="109"/>
    </row>
    <row r="54" spans="1:5" ht="18.75">
      <c r="A54" s="110"/>
      <c r="B54" s="110"/>
      <c r="C54" s="110"/>
      <c r="D54" s="110"/>
      <c r="E54" s="110"/>
    </row>
    <row r="55" spans="1:5" ht="18.75">
      <c r="A55" s="111" t="s">
        <v>144</v>
      </c>
      <c r="B55" s="112"/>
      <c r="C55" s="110"/>
      <c r="D55" s="110"/>
      <c r="E55" s="112" t="s">
        <v>5</v>
      </c>
    </row>
  </sheetData>
  <mergeCells count="41">
    <mergeCell ref="J5:K5"/>
    <mergeCell ref="D5:D6"/>
    <mergeCell ref="P4:S4"/>
    <mergeCell ref="P5:P6"/>
    <mergeCell ref="A45:C45"/>
    <mergeCell ref="A44:C44"/>
    <mergeCell ref="A43:C43"/>
    <mergeCell ref="A42:C42"/>
    <mergeCell ref="L4:O4"/>
    <mergeCell ref="H4:H6"/>
    <mergeCell ref="M5:O5"/>
    <mergeCell ref="A26:C26"/>
    <mergeCell ref="A28:A29"/>
    <mergeCell ref="I5:I6"/>
    <mergeCell ref="V1:W1"/>
    <mergeCell ref="D2:W2"/>
    <mergeCell ref="I4:K4"/>
    <mergeCell ref="E5:G5"/>
    <mergeCell ref="T5:T6"/>
    <mergeCell ref="T4:W4"/>
    <mergeCell ref="U5:W5"/>
    <mergeCell ref="A12:C12"/>
    <mergeCell ref="B8:W8"/>
    <mergeCell ref="A17:C17"/>
    <mergeCell ref="Q5:S5"/>
    <mergeCell ref="L5:L6"/>
    <mergeCell ref="A39:A41"/>
    <mergeCell ref="A35:A38"/>
    <mergeCell ref="A27:W27"/>
    <mergeCell ref="A30:A31"/>
    <mergeCell ref="A32:A34"/>
    <mergeCell ref="A18:C18"/>
    <mergeCell ref="A11:C11"/>
    <mergeCell ref="D4:G4"/>
    <mergeCell ref="A25:C25"/>
    <mergeCell ref="A21:A24"/>
    <mergeCell ref="A19:W19"/>
    <mergeCell ref="C4:C6"/>
    <mergeCell ref="B4:B6"/>
    <mergeCell ref="A4:A6"/>
    <mergeCell ref="A13:W13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134</v>
      </c>
    </row>
    <row r="4" spans="1:14" ht="231.6" customHeight="1">
      <c r="A4" s="20" t="s">
        <v>120</v>
      </c>
      <c r="B4" s="20" t="s">
        <v>121</v>
      </c>
      <c r="C4" s="20" t="s">
        <v>122</v>
      </c>
      <c r="D4" s="20" t="s">
        <v>123</v>
      </c>
      <c r="E4" s="20" t="s">
        <v>124</v>
      </c>
      <c r="F4" s="20" t="s">
        <v>125</v>
      </c>
      <c r="G4" s="20" t="s">
        <v>133</v>
      </c>
      <c r="H4" s="20" t="s">
        <v>126</v>
      </c>
      <c r="I4" s="20" t="s">
        <v>127</v>
      </c>
      <c r="J4" s="20" t="s">
        <v>128</v>
      </c>
      <c r="K4" s="20" t="s">
        <v>129</v>
      </c>
      <c r="L4" s="20" t="s">
        <v>130</v>
      </c>
      <c r="M4" s="20" t="s">
        <v>131</v>
      </c>
      <c r="N4" s="20" t="s">
        <v>132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27" t="s">
        <v>136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70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23" t="s">
        <v>79</v>
      </c>
      <c r="B10" s="224"/>
      <c r="C10" s="224"/>
      <c r="D10" s="225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27" t="s">
        <v>137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70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23" t="s">
        <v>80</v>
      </c>
      <c r="B15" s="224"/>
      <c r="C15" s="224"/>
      <c r="D15" s="225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103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82" t="s">
        <v>135</v>
      </c>
      <c r="B17" s="283"/>
      <c r="C17" s="283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86</v>
      </c>
    </row>
    <row r="20" spans="1:14">
      <c r="A20" s="1" t="s">
        <v>138</v>
      </c>
    </row>
    <row r="21" spans="1:14">
      <c r="A21" s="1" t="s">
        <v>139</v>
      </c>
    </row>
    <row r="24" spans="1:14" ht="15.75">
      <c r="A24" s="104" t="s">
        <v>145</v>
      </c>
      <c r="B24" s="105"/>
      <c r="C24" s="4"/>
      <c r="D24" s="4"/>
      <c r="E24" s="105" t="s">
        <v>1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144</v>
      </c>
      <c r="B27" s="106"/>
      <c r="C27" s="4"/>
      <c r="D27" s="4"/>
      <c r="E27" s="106" t="s">
        <v>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E32" sqref="AE3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148</v>
      </c>
    </row>
    <row r="2" spans="1:26" ht="20.25" customHeight="1">
      <c r="A2" s="333" t="s">
        <v>192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149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150</v>
      </c>
    </row>
    <row r="6" spans="1:26" ht="15" customHeight="1">
      <c r="A6" s="315" t="s">
        <v>151</v>
      </c>
      <c r="B6" s="335" t="s">
        <v>152</v>
      </c>
      <c r="C6" s="304" t="s">
        <v>153</v>
      </c>
      <c r="D6" s="337" t="s">
        <v>154</v>
      </c>
      <c r="E6" s="284" t="s">
        <v>193</v>
      </c>
      <c r="F6" s="285"/>
      <c r="G6" s="285"/>
      <c r="H6" s="286"/>
      <c r="I6" s="337" t="s">
        <v>155</v>
      </c>
      <c r="J6" s="284" t="s">
        <v>194</v>
      </c>
      <c r="K6" s="284" t="s">
        <v>156</v>
      </c>
      <c r="L6" s="296"/>
      <c r="M6" s="297"/>
      <c r="N6" s="319" t="s">
        <v>157</v>
      </c>
      <c r="O6" s="320"/>
      <c r="P6" s="321"/>
      <c r="Q6" s="284" t="s">
        <v>158</v>
      </c>
      <c r="R6" s="296"/>
      <c r="S6" s="297"/>
      <c r="T6" s="284" t="s">
        <v>195</v>
      </c>
      <c r="U6" s="297"/>
      <c r="V6" s="306" t="s">
        <v>196</v>
      </c>
      <c r="W6" s="307"/>
      <c r="X6" s="308"/>
      <c r="Y6" s="308"/>
      <c r="Z6" s="316" t="s">
        <v>197</v>
      </c>
    </row>
    <row r="7" spans="1:26" ht="12" customHeight="1" thickBot="1">
      <c r="A7" s="334"/>
      <c r="B7" s="336"/>
      <c r="C7" s="332"/>
      <c r="D7" s="338"/>
      <c r="E7" s="287"/>
      <c r="F7" s="288"/>
      <c r="G7" s="288"/>
      <c r="H7" s="289"/>
      <c r="I7" s="338"/>
      <c r="J7" s="325"/>
      <c r="K7" s="298"/>
      <c r="L7" s="299"/>
      <c r="M7" s="300"/>
      <c r="N7" s="322"/>
      <c r="O7" s="323"/>
      <c r="P7" s="324"/>
      <c r="Q7" s="301"/>
      <c r="R7" s="302"/>
      <c r="S7" s="303"/>
      <c r="T7" s="325"/>
      <c r="U7" s="326"/>
      <c r="V7" s="309"/>
      <c r="W7" s="310"/>
      <c r="X7" s="311"/>
      <c r="Y7" s="311"/>
      <c r="Z7" s="317"/>
    </row>
    <row r="8" spans="1:26" ht="15.75" customHeight="1" thickBot="1">
      <c r="A8" s="334"/>
      <c r="B8" s="336"/>
      <c r="C8" s="332"/>
      <c r="D8" s="338"/>
      <c r="E8" s="315" t="s">
        <v>159</v>
      </c>
      <c r="F8" s="327" t="s">
        <v>48</v>
      </c>
      <c r="G8" s="328"/>
      <c r="H8" s="339"/>
      <c r="I8" s="338"/>
      <c r="J8" s="332"/>
      <c r="K8" s="294" t="s">
        <v>160</v>
      </c>
      <c r="L8" s="292" t="s">
        <v>161</v>
      </c>
      <c r="M8" s="304" t="s">
        <v>162</v>
      </c>
      <c r="N8" s="294" t="s">
        <v>160</v>
      </c>
      <c r="O8" s="304" t="s">
        <v>161</v>
      </c>
      <c r="P8" s="330" t="s">
        <v>162</v>
      </c>
      <c r="Q8" s="294" t="s">
        <v>160</v>
      </c>
      <c r="R8" s="304" t="s">
        <v>161</v>
      </c>
      <c r="S8" s="330" t="s">
        <v>162</v>
      </c>
      <c r="T8" s="298"/>
      <c r="U8" s="300"/>
      <c r="V8" s="290" t="s">
        <v>159</v>
      </c>
      <c r="W8" s="327" t="s">
        <v>48</v>
      </c>
      <c r="X8" s="328"/>
      <c r="Y8" s="329"/>
      <c r="Z8" s="317"/>
    </row>
    <row r="9" spans="1:26" ht="23.25" customHeight="1" thickBot="1">
      <c r="A9" s="293"/>
      <c r="B9" s="336"/>
      <c r="C9" s="305"/>
      <c r="D9" s="295"/>
      <c r="E9" s="293"/>
      <c r="F9" s="36" t="s">
        <v>160</v>
      </c>
      <c r="G9" s="37" t="s">
        <v>161</v>
      </c>
      <c r="H9" s="37" t="s">
        <v>162</v>
      </c>
      <c r="I9" s="295"/>
      <c r="J9" s="332"/>
      <c r="K9" s="295"/>
      <c r="L9" s="293"/>
      <c r="M9" s="305"/>
      <c r="N9" s="295"/>
      <c r="O9" s="305"/>
      <c r="P9" s="331"/>
      <c r="Q9" s="295"/>
      <c r="R9" s="305"/>
      <c r="S9" s="331"/>
      <c r="T9" s="38" t="s">
        <v>161</v>
      </c>
      <c r="U9" s="39" t="s">
        <v>162</v>
      </c>
      <c r="V9" s="291"/>
      <c r="W9" s="36" t="s">
        <v>160</v>
      </c>
      <c r="X9" s="37" t="s">
        <v>161</v>
      </c>
      <c r="Y9" s="39" t="s">
        <v>162</v>
      </c>
      <c r="Z9" s="318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12" t="s">
        <v>163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4"/>
    </row>
    <row r="12" spans="1:26" ht="28.5" customHeight="1">
      <c r="A12" s="343" t="s">
        <v>164</v>
      </c>
      <c r="B12" s="344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165</v>
      </c>
      <c r="C13" s="52" t="s">
        <v>166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55" t="s">
        <v>167</v>
      </c>
      <c r="B14" s="356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45" t="s">
        <v>168</v>
      </c>
      <c r="B15" s="346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169</v>
      </c>
      <c r="C16" s="70" t="s">
        <v>170</v>
      </c>
      <c r="D16" s="59"/>
      <c r="E16" s="60">
        <f>F16+G16</f>
        <v>8000</v>
      </c>
      <c r="F16" s="60">
        <v>8000</v>
      </c>
      <c r="G16" s="60"/>
      <c r="H16" s="60"/>
      <c r="I16" s="71" t="s">
        <v>171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172</v>
      </c>
    </row>
    <row r="17" spans="1:26" ht="39.75" customHeight="1" thickBot="1">
      <c r="A17" s="347" t="s">
        <v>173</v>
      </c>
      <c r="B17" s="348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53" t="s">
        <v>174</v>
      </c>
      <c r="B18" s="354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50" t="s">
        <v>175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2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41" t="s">
        <v>176</v>
      </c>
      <c r="B21" s="34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142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49" t="s">
        <v>143</v>
      </c>
      <c r="R24" s="349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177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49" t="s">
        <v>5</v>
      </c>
      <c r="R27" s="349"/>
      <c r="S27" s="349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S8:S9"/>
    <mergeCell ref="J6:J9"/>
    <mergeCell ref="E6:H7"/>
    <mergeCell ref="V8:V9"/>
    <mergeCell ref="L8:L9"/>
    <mergeCell ref="Q8:Q9"/>
    <mergeCell ref="K6:M7"/>
    <mergeCell ref="Q6:S7"/>
    <mergeCell ref="R8:R9"/>
    <mergeCell ref="V6:Y7"/>
    <mergeCell ref="K8:K9"/>
    <mergeCell ref="O8:O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2022-04-04T13:38:14Z</cp:lastPrinted>
  <dcterms:created xsi:type="dcterms:W3CDTF">2006-09-16T00:00:00Z</dcterms:created>
  <dcterms:modified xsi:type="dcterms:W3CDTF">2022-05-06T12:53:33Z</dcterms:modified>
</cp:coreProperties>
</file>