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2'!$A$14:$W$131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N68" i="1"/>
  <c r="N60"/>
  <c r="N35"/>
  <c r="M106"/>
  <c r="N109"/>
  <c r="N106"/>
  <c r="O106"/>
  <c r="P106"/>
  <c r="Q106"/>
  <c r="L106"/>
  <c r="M107"/>
  <c r="N107"/>
  <c r="O107"/>
  <c r="P107"/>
  <c r="Q107"/>
  <c r="L107"/>
  <c r="M92"/>
  <c r="N93"/>
  <c r="N96"/>
  <c r="N101"/>
  <c r="N92"/>
  <c r="O92"/>
  <c r="P92"/>
  <c r="Q92"/>
  <c r="L92"/>
  <c r="M101"/>
  <c r="O101"/>
  <c r="P101"/>
  <c r="Q101"/>
  <c r="L101"/>
  <c r="L93"/>
  <c r="L96"/>
  <c r="M96"/>
  <c r="O96"/>
  <c r="P96"/>
  <c r="Q96"/>
  <c r="M93"/>
  <c r="O93"/>
  <c r="P93"/>
  <c r="Q93"/>
  <c r="L60"/>
  <c r="M60"/>
  <c r="M50"/>
  <c r="L50"/>
  <c r="M35"/>
  <c r="L35"/>
  <c r="N115"/>
  <c r="N119"/>
  <c r="N130"/>
  <c r="N141"/>
  <c r="N114"/>
  <c r="N145"/>
  <c r="N149"/>
  <c r="N113"/>
  <c r="Q149"/>
  <c r="P149"/>
  <c r="O149"/>
  <c r="M149"/>
  <c r="L149"/>
  <c r="Q145"/>
  <c r="P145"/>
  <c r="O145"/>
  <c r="M145"/>
  <c r="L145"/>
  <c r="Q143"/>
  <c r="P143"/>
  <c r="O143"/>
  <c r="L143"/>
  <c r="Q141"/>
  <c r="P141"/>
  <c r="O141"/>
  <c r="M141"/>
  <c r="L141"/>
  <c r="Q130"/>
  <c r="P130"/>
  <c r="O130"/>
  <c r="M130"/>
  <c r="L130"/>
  <c r="Q119"/>
  <c r="P119"/>
  <c r="O119"/>
  <c r="M119"/>
  <c r="L119"/>
  <c r="Q115"/>
  <c r="P115"/>
  <c r="O115"/>
  <c r="M115"/>
  <c r="L115"/>
  <c r="Q114"/>
  <c r="P114"/>
  <c r="O114"/>
  <c r="M114"/>
  <c r="L114"/>
  <c r="Q113"/>
  <c r="P113"/>
  <c r="O113"/>
  <c r="M113"/>
  <c r="L113"/>
  <c r="M74"/>
  <c r="M71"/>
  <c r="N74"/>
  <c r="N71"/>
  <c r="O74"/>
  <c r="O71"/>
  <c r="P74"/>
  <c r="P71"/>
  <c r="Q74"/>
  <c r="Q71"/>
  <c r="L74"/>
  <c r="L71"/>
  <c r="M45"/>
  <c r="N45"/>
  <c r="O45"/>
  <c r="P45"/>
  <c r="Q45"/>
  <c r="L45"/>
  <c r="P19"/>
  <c r="M81"/>
  <c r="N81"/>
  <c r="O81"/>
  <c r="P81"/>
  <c r="Q81"/>
  <c r="L81"/>
  <c r="M88"/>
  <c r="N88"/>
  <c r="L88"/>
  <c r="L68"/>
  <c r="L58"/>
  <c r="L62"/>
  <c r="M48"/>
  <c r="N48"/>
  <c r="O48"/>
  <c r="L48"/>
  <c r="M26"/>
  <c r="M25"/>
  <c r="N26"/>
  <c r="N25"/>
  <c r="P17"/>
  <c r="P16"/>
  <c r="P26"/>
  <c r="P25"/>
  <c r="P33"/>
  <c r="P35"/>
  <c r="P37"/>
  <c r="P40"/>
  <c r="P43"/>
  <c r="P48"/>
  <c r="P50"/>
  <c r="P54"/>
  <c r="P53"/>
  <c r="P60"/>
  <c r="P62"/>
  <c r="P68"/>
  <c r="P58"/>
  <c r="P70"/>
  <c r="P79"/>
  <c r="P86"/>
  <c r="P88"/>
  <c r="P109"/>
  <c r="Q19"/>
  <c r="Q17"/>
  <c r="Q16"/>
  <c r="Q26"/>
  <c r="Q25"/>
  <c r="Q33"/>
  <c r="Q35"/>
  <c r="Q37"/>
  <c r="Q40"/>
  <c r="Q43"/>
  <c r="Q48"/>
  <c r="Q50"/>
  <c r="Q54"/>
  <c r="Q53"/>
  <c r="Q60"/>
  <c r="Q62"/>
  <c r="Q68"/>
  <c r="Q58"/>
  <c r="Q70"/>
  <c r="Q79"/>
  <c r="Q78"/>
  <c r="Q86"/>
  <c r="Q88"/>
  <c r="Q109"/>
  <c r="N86"/>
  <c r="O86"/>
  <c r="M17"/>
  <c r="M16"/>
  <c r="M19"/>
  <c r="M33"/>
  <c r="M37"/>
  <c r="M40"/>
  <c r="M43"/>
  <c r="M54"/>
  <c r="M53"/>
  <c r="M62"/>
  <c r="M68"/>
  <c r="M58"/>
  <c r="M70"/>
  <c r="M79"/>
  <c r="M78"/>
  <c r="M86"/>
  <c r="M109"/>
  <c r="N17"/>
  <c r="N16"/>
  <c r="N19"/>
  <c r="N33"/>
  <c r="N37"/>
  <c r="N40"/>
  <c r="N43"/>
  <c r="N50"/>
  <c r="N54"/>
  <c r="N53"/>
  <c r="N62"/>
  <c r="N58"/>
  <c r="N70"/>
  <c r="N79"/>
  <c r="N78"/>
  <c r="O88"/>
  <c r="O17"/>
  <c r="O16"/>
  <c r="O19"/>
  <c r="O26"/>
  <c r="O25"/>
  <c r="O33"/>
  <c r="O35"/>
  <c r="O37"/>
  <c r="O40"/>
  <c r="O43"/>
  <c r="O50"/>
  <c r="O54"/>
  <c r="O53"/>
  <c r="O60"/>
  <c r="O62"/>
  <c r="O68"/>
  <c r="O58"/>
  <c r="O70"/>
  <c r="O79"/>
  <c r="O78"/>
  <c r="O109"/>
  <c r="L54"/>
  <c r="L53"/>
  <c r="L109"/>
  <c r="L86"/>
  <c r="L79"/>
  <c r="L40"/>
  <c r="L19"/>
  <c r="A110"/>
  <c r="A111"/>
  <c r="A112"/>
  <c r="L70"/>
  <c r="A71"/>
  <c r="A72"/>
  <c r="A73"/>
  <c r="A75"/>
  <c r="A58"/>
  <c r="L26"/>
  <c r="L25"/>
  <c r="L17"/>
  <c r="L16"/>
  <c r="L33"/>
  <c r="L37"/>
  <c r="L43"/>
  <c r="L85"/>
  <c r="N15"/>
  <c r="M85"/>
  <c r="M32"/>
  <c r="Q85"/>
  <c r="P85"/>
  <c r="O47"/>
  <c r="M15"/>
  <c r="Q47"/>
  <c r="P57"/>
  <c r="Q32"/>
  <c r="Q31"/>
  <c r="L15"/>
  <c r="L47"/>
  <c r="M57"/>
  <c r="L32"/>
  <c r="L31"/>
  <c r="O32"/>
  <c r="O31"/>
  <c r="O85"/>
  <c r="N32"/>
  <c r="N31"/>
  <c r="M47"/>
  <c r="O15"/>
  <c r="P47"/>
  <c r="L78"/>
  <c r="O57"/>
  <c r="N57"/>
  <c r="M31"/>
  <c r="P78"/>
  <c r="P32"/>
  <c r="P31"/>
  <c r="L57"/>
  <c r="N85"/>
  <c r="P15"/>
  <c r="Q57"/>
  <c r="Q15"/>
  <c r="N47"/>
  <c r="N14"/>
  <c r="P14"/>
  <c r="Q14"/>
  <c r="L14"/>
  <c r="M14"/>
  <c r="O14"/>
</calcChain>
</file>

<file path=xl/sharedStrings.xml><?xml version="1.0" encoding="utf-8"?>
<sst xmlns="http://schemas.openxmlformats.org/spreadsheetml/2006/main" count="1321" uniqueCount="268">
  <si>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</si>
  <si>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</si>
  <si>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</si>
  <si>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</si>
  <si>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</si>
  <si>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</si>
  <si>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</si>
  <si>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</si>
  <si>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</si>
  <si>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</si>
  <si>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</si>
  <si>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</si>
  <si>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</si>
  <si>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</si>
  <si>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</si>
  <si>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</si>
  <si>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</si>
  <si>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</si>
  <si>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</si>
  <si>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</si>
  <si>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</si>
  <si>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</si>
  <si>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</si>
  <si>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</si>
  <si>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</si>
  <si>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</si>
  <si>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</si>
  <si>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</si>
  <si>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</si>
  <si>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</si>
  <si>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</si>
  <si>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</si>
  <si>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</si>
  <si>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</si>
  <si>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</si>
  <si>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</si>
  <si>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</si>
  <si>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</si>
  <si>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</si>
  <si>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</si>
  <si>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</si>
  <si>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</si>
  <si>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</si>
  <si>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</si>
  <si>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</si>
  <si>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</si>
  <si>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</si>
  <si>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</si>
  <si>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</si>
  <si>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</si>
  <si>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</si>
  <si>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</si>
  <si>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</si>
  <si>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</si>
  <si>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</si>
  <si>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</si>
  <si>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</si>
  <si>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</si>
  <si>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</si>
  <si>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</si>
  <si>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</si>
  <si>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</si>
  <si>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</si>
  <si>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</si>
  <si>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</si>
  <si>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</si>
  <si>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</si>
  <si>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</si>
  <si>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</si>
  <si>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</si>
  <si>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</si>
  <si>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</si>
  <si>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</si>
  <si>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</si>
  <si>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</si>
  <si>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</si>
  <si>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</si>
  <si>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</si>
  <si>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</si>
  <si>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</si>
  <si>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</si>
  <si>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</si>
  <si>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</si>
  <si>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</si>
  <si>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</si>
  <si>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</si>
  <si>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</si>
  <si>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</si>
  <si>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</si>
  <si>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</si>
  <si>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</si>
  <si>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</si>
  <si>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</si>
  <si>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</si>
  <si>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</si>
  <si>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</si>
  <si>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</si>
  <si>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</si>
  <si>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</si>
  <si>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</si>
  <si>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</si>
  <si>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</si>
  <si>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</si>
  <si>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</si>
  <si>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</si>
  <si>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</si>
  <si>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</si>
  <si>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</si>
  <si>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</si>
  <si>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</si>
  <si>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</si>
  <si>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</si>
  <si>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</si>
  <si>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</si>
  <si>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</si>
  <si>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</si>
  <si>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</si>
  <si>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</si>
  <si>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</si>
  <si>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</si>
  <si>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</si>
  <si>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</si>
  <si>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</si>
  <si>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</si>
  <si>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</si>
  <si>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</si>
  <si>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</si>
  <si>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</si>
  <si>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</si>
  <si>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</si>
  <si>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</si>
  <si>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</si>
  <si>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</si>
  <si>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</si>
  <si>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</si>
  <si>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</si>
  <si>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</si>
  <si>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</si>
  <si>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</si>
  <si>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</si>
  <si>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</si>
  <si>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</si>
  <si>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</si>
  <si>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</si>
  <si>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</si>
  <si>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</si>
  <si>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</si>
  <si>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</si>
  <si>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</si>
  <si>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</si>
  <si>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</si>
  <si>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</si>
  <si>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</si>
  <si>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</si>
  <si>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</si>
  <si>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</si>
  <si>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</si>
  <si>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</si>
  <si>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</si>
  <si>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</si>
  <si>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</si>
  <si>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</si>
  <si>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</si>
  <si>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</si>
  <si>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</si>
  <si>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</si>
  <si>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</si>
  <si>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</si>
  <si>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</si>
  <si>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</si>
  <si>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</si>
  <si>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</si>
  <si>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</si>
  <si>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</si>
  <si>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</si>
  <si>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</si>
  <si>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</si>
  <si>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</si>
  <si>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</si>
  <si>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</si>
  <si>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</si>
  <si>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</si>
  <si>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</si>
  <si>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</si>
  <si>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</si>
  <si>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</si>
  <si>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</si>
  <si>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</si>
  <si>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</si>
  <si>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</si>
  <si>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</si>
  <si>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</si>
  <si>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</si>
  <si>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</si>
  <si>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</si>
  <si>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</si>
  <si>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</si>
  <si>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</si>
  <si>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</si>
  <si>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</si>
  <si>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</si>
  <si>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</si>
  <si>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</si>
  <si>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</si>
  <si>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</si>
  <si>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</si>
  <si>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</si>
  <si>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</si>
  <si>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</si>
  <si>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</si>
  <si>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</si>
  <si>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</si>
  <si>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</si>
  <si>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</si>
  <si>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</si>
  <si>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</si>
  <si>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</si>
  <si>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</si>
  <si>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</si>
  <si>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</si>
  <si>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</si>
  <si>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</si>
  <si>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</si>
  <si>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Показатели
прогноза доходов бюджета на 2022 год
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</si>
  <si>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</si>
  <si>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</si>
  <si>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300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</si>
  <si>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</si>
  <si>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</si>
  <si>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</si>
  <si>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</si>
  <si>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</si>
  <si>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</si>
  <si>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</si>
  <si>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</si>
  <si>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</si>
  <si>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</si>
  <si>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</si>
  <si>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</si>
  <si>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</si>
  <si>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</si>
  <si>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</si>
  <si>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</si>
  <si>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</si>
  <si>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</si>
  <si>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</si>
  <si>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7 ноября 2019 года</t>
  </si>
  <si>
    <t>на 01 февраля 2020 года</t>
  </si>
  <si>
    <t>Показатели прогноза доходов в 2020 году в соответствии с решением Совета муниципального образования Каневской район по состоянию на 25.12.19 г.</t>
  </si>
  <si>
    <t>Показатели кассовых поступлений в 2020 году (по состоянию на 01.02.2020 г.) в бюджет района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</si>
  <si>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</si>
  <si>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</si>
  <si>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2023 год
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</si>
  <si>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</si>
  <si>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</si>
  <si>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</si>
  <si>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</si>
  <si>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</si>
  <si>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</si>
  <si>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</si>
  <si>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</si>
  <si>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до 1 января 2020 года</t>
  </si>
  <si>
    <t>0051</t>
  </si>
  <si>
    <t>МИНИСТЕРСТВО ВНУТРЕННИХ ДЕЛ КРАСНОДАРСКОГО КРАЯ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</si>
  <si>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</si>
  <si>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129</t>
  </si>
  <si>
    <t>НЕВЫЯСНЕННЫЕ ПОСТУПЛЕНИЯ</t>
  </si>
  <si>
    <t>НЕВЫЯСНЕННЫЕ ПОСТУПЛЕНИЯ, зачисляемые в  бюджеты муниципальных районов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</si>
</sst>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6"/>
  <sheetViews>
    <sheetView tabSelected="1" zoomScale="75" zoomScaleNormal="75" workbookViewId="0">
      <selection activeCell="T9" sqref="T9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19.42578125" style="3" customWidth="1"/>
    <col min="18" max="20" width="9.140625" style="2"/>
    <col min="21" max="21" width="11.5703125" style="2" bestFit="1" customWidth="1"/>
    <col min="22" max="16384" width="9.140625" style="2"/>
  </cols>
  <sheetData>
    <row r="2" spans="1:23" s="17" customFormat="1" ht="23.25">
      <c r="A2" s="106" t="s">
        <v>141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3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  <c r="Q3" s="15"/>
    </row>
    <row r="4" spans="1:23" s="17" customFormat="1" ht="18.75">
      <c r="A4" s="107" t="s">
        <v>247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23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  <c r="Q5" s="15"/>
    </row>
    <row r="6" spans="1:23" s="17" customFormat="1" ht="18.75">
      <c r="A6" s="109" t="s">
        <v>26</v>
      </c>
      <c r="B6" s="109"/>
      <c r="C6" s="109"/>
      <c r="F6" s="42"/>
      <c r="G6" s="43" t="s">
        <v>142</v>
      </c>
      <c r="I6" s="42"/>
      <c r="J6" s="40"/>
      <c r="K6" s="40"/>
      <c r="L6" s="41"/>
      <c r="M6" s="41"/>
      <c r="N6" s="15"/>
      <c r="O6" s="15"/>
      <c r="P6" s="15"/>
      <c r="Q6" s="15"/>
    </row>
    <row r="7" spans="1:23" s="17" customFormat="1" ht="18.75">
      <c r="A7" s="44" t="s">
        <v>27</v>
      </c>
      <c r="B7" s="45"/>
      <c r="F7" s="40"/>
      <c r="G7" s="43" t="s">
        <v>143</v>
      </c>
      <c r="I7" s="40"/>
      <c r="J7" s="40"/>
      <c r="K7" s="40"/>
      <c r="L7" s="41"/>
      <c r="M7" s="41"/>
      <c r="N7" s="15"/>
      <c r="O7" s="15"/>
      <c r="P7" s="15"/>
      <c r="Q7" s="15"/>
    </row>
    <row r="8" spans="1:23" s="17" customFormat="1" ht="18.75">
      <c r="A8" s="44" t="s">
        <v>28</v>
      </c>
      <c r="D8" s="40"/>
      <c r="F8" s="40"/>
      <c r="G8" s="44" t="s">
        <v>29</v>
      </c>
      <c r="I8" s="40"/>
      <c r="J8" s="40"/>
      <c r="K8" s="40"/>
      <c r="L8" s="41"/>
      <c r="M8" s="41"/>
      <c r="N8" s="15"/>
      <c r="O8" s="15"/>
      <c r="P8" s="15"/>
      <c r="Q8" s="15"/>
    </row>
    <row r="9" spans="1:23" s="17" customFormat="1" ht="15.75">
      <c r="A9" s="16"/>
      <c r="J9" s="16"/>
      <c r="K9" s="16"/>
      <c r="L9" s="15"/>
      <c r="M9" s="15"/>
      <c r="N9" s="15"/>
      <c r="O9" s="15"/>
      <c r="P9" s="15"/>
      <c r="Q9" s="15"/>
    </row>
    <row r="11" spans="1:23" s="4" customFormat="1" ht="14.25">
      <c r="A11" s="103" t="s">
        <v>30</v>
      </c>
      <c r="B11" s="102" t="s">
        <v>31</v>
      </c>
      <c r="C11" s="102"/>
      <c r="D11" s="102"/>
      <c r="E11" s="102"/>
      <c r="F11" s="102"/>
      <c r="G11" s="102"/>
      <c r="H11" s="102"/>
      <c r="I11" s="102"/>
      <c r="J11" s="102" t="s">
        <v>32</v>
      </c>
      <c r="K11" s="102" t="s">
        <v>80</v>
      </c>
      <c r="L11" s="108" t="s">
        <v>248</v>
      </c>
      <c r="M11" s="108" t="s">
        <v>249</v>
      </c>
      <c r="N11" s="108" t="s">
        <v>250</v>
      </c>
      <c r="O11" s="102" t="s">
        <v>251</v>
      </c>
      <c r="P11" s="103" t="s">
        <v>223</v>
      </c>
      <c r="Q11" s="103" t="s">
        <v>252</v>
      </c>
    </row>
    <row r="12" spans="1:23" s="4" customFormat="1" ht="14.25">
      <c r="A12" s="104"/>
      <c r="B12" s="102" t="s">
        <v>79</v>
      </c>
      <c r="C12" s="102" t="s">
        <v>33</v>
      </c>
      <c r="D12" s="102"/>
      <c r="E12" s="102"/>
      <c r="F12" s="102"/>
      <c r="G12" s="102"/>
      <c r="H12" s="102" t="s">
        <v>34</v>
      </c>
      <c r="I12" s="102"/>
      <c r="J12" s="102"/>
      <c r="K12" s="102"/>
      <c r="L12" s="102"/>
      <c r="M12" s="102"/>
      <c r="N12" s="102"/>
      <c r="O12" s="102"/>
      <c r="P12" s="104"/>
      <c r="Q12" s="104"/>
    </row>
    <row r="13" spans="1:23" s="4" customFormat="1" ht="63.75">
      <c r="A13" s="105"/>
      <c r="B13" s="102"/>
      <c r="C13" s="13" t="s">
        <v>35</v>
      </c>
      <c r="D13" s="13" t="s">
        <v>36</v>
      </c>
      <c r="E13" s="13" t="s">
        <v>37</v>
      </c>
      <c r="F13" s="13" t="s">
        <v>38</v>
      </c>
      <c r="G13" s="13" t="s">
        <v>39</v>
      </c>
      <c r="H13" s="13" t="s">
        <v>40</v>
      </c>
      <c r="I13" s="13" t="s">
        <v>41</v>
      </c>
      <c r="J13" s="102"/>
      <c r="K13" s="102"/>
      <c r="L13" s="102"/>
      <c r="M13" s="102"/>
      <c r="N13" s="102"/>
      <c r="O13" s="102"/>
      <c r="P13" s="105"/>
      <c r="Q13" s="105"/>
    </row>
    <row r="14" spans="1:23" ht="25.5">
      <c r="A14" s="18" t="s">
        <v>42</v>
      </c>
      <c r="B14" s="13"/>
      <c r="C14" s="19">
        <v>1</v>
      </c>
      <c r="D14" s="20" t="s">
        <v>43</v>
      </c>
      <c r="E14" s="20" t="s">
        <v>43</v>
      </c>
      <c r="F14" s="20" t="s">
        <v>44</v>
      </c>
      <c r="G14" s="20" t="s">
        <v>43</v>
      </c>
      <c r="H14" s="20" t="s">
        <v>45</v>
      </c>
      <c r="I14" s="20" t="s">
        <v>44</v>
      </c>
      <c r="J14" s="74" t="s">
        <v>42</v>
      </c>
      <c r="K14" s="18"/>
      <c r="L14" s="76">
        <f t="shared" ref="L14:Q14" si="0">L15+L25+L31+L47+L53+L57+L70+L78+L85+L92+L106+L45</f>
        <v>587749.70000000007</v>
      </c>
      <c r="M14" s="76">
        <f t="shared" si="0"/>
        <v>50875.682010000004</v>
      </c>
      <c r="N14" s="76">
        <f t="shared" si="0"/>
        <v>601993.90367999999</v>
      </c>
      <c r="O14" s="76">
        <f t="shared" si="0"/>
        <v>536755.19999999995</v>
      </c>
      <c r="P14" s="76">
        <f t="shared" si="0"/>
        <v>541638.40000000002</v>
      </c>
      <c r="Q14" s="76">
        <f t="shared" si="0"/>
        <v>541638.40000000002</v>
      </c>
    </row>
    <row r="15" spans="1:23" ht="25.5">
      <c r="A15" s="14" t="s">
        <v>46</v>
      </c>
      <c r="B15" s="58">
        <v>182</v>
      </c>
      <c r="C15" s="58">
        <v>1</v>
      </c>
      <c r="D15" s="59" t="s">
        <v>47</v>
      </c>
      <c r="E15" s="59" t="s">
        <v>43</v>
      </c>
      <c r="F15" s="59" t="s">
        <v>44</v>
      </c>
      <c r="G15" s="59" t="s">
        <v>43</v>
      </c>
      <c r="H15" s="59" t="s">
        <v>45</v>
      </c>
      <c r="I15" s="59" t="s">
        <v>44</v>
      </c>
      <c r="J15" s="60" t="s">
        <v>46</v>
      </c>
      <c r="K15" s="61" t="s">
        <v>181</v>
      </c>
      <c r="L15" s="77">
        <f t="shared" ref="L15:Q15" si="1">L16+L19</f>
        <v>431769</v>
      </c>
      <c r="M15" s="77">
        <f t="shared" si="1"/>
        <v>21680.19327</v>
      </c>
      <c r="N15" s="77">
        <f t="shared" si="1"/>
        <v>431769</v>
      </c>
      <c r="O15" s="77">
        <f t="shared" si="1"/>
        <v>404373</v>
      </c>
      <c r="P15" s="77">
        <f t="shared" si="1"/>
        <v>408691</v>
      </c>
      <c r="Q15" s="77">
        <f t="shared" si="1"/>
        <v>408691</v>
      </c>
    </row>
    <row r="16" spans="1:23" s="6" customFormat="1" ht="25.5">
      <c r="A16" s="21" t="s">
        <v>48</v>
      </c>
      <c r="B16" s="22">
        <v>182</v>
      </c>
      <c r="C16" s="22">
        <v>1</v>
      </c>
      <c r="D16" s="23" t="s">
        <v>47</v>
      </c>
      <c r="E16" s="23" t="s">
        <v>47</v>
      </c>
      <c r="F16" s="23" t="s">
        <v>44</v>
      </c>
      <c r="G16" s="23" t="s">
        <v>43</v>
      </c>
      <c r="H16" s="23" t="s">
        <v>45</v>
      </c>
      <c r="I16" s="23" t="s">
        <v>49</v>
      </c>
      <c r="J16" s="24" t="s">
        <v>48</v>
      </c>
      <c r="K16" s="11" t="s">
        <v>181</v>
      </c>
      <c r="L16" s="78">
        <f t="shared" ref="L16:Q17" si="2">L17</f>
        <v>7630</v>
      </c>
      <c r="M16" s="78">
        <f t="shared" si="2"/>
        <v>616.50552000000005</v>
      </c>
      <c r="N16" s="78">
        <f t="shared" si="2"/>
        <v>7630</v>
      </c>
      <c r="O16" s="78">
        <f t="shared" si="2"/>
        <v>7680</v>
      </c>
      <c r="P16" s="78">
        <f t="shared" si="2"/>
        <v>7770</v>
      </c>
      <c r="Q16" s="78">
        <f t="shared" si="2"/>
        <v>7770</v>
      </c>
      <c r="R16" s="5"/>
      <c r="S16" s="5"/>
      <c r="T16" s="5"/>
      <c r="U16" s="5"/>
      <c r="V16" s="5"/>
      <c r="W16" s="5"/>
    </row>
    <row r="17" spans="1:23" ht="38.25">
      <c r="A17" s="12" t="s">
        <v>48</v>
      </c>
      <c r="B17" s="25">
        <v>182</v>
      </c>
      <c r="C17" s="25">
        <v>1</v>
      </c>
      <c r="D17" s="26" t="s">
        <v>47</v>
      </c>
      <c r="E17" s="26" t="s">
        <v>47</v>
      </c>
      <c r="F17" s="26" t="s">
        <v>50</v>
      </c>
      <c r="G17" s="26" t="s">
        <v>43</v>
      </c>
      <c r="H17" s="26" t="s">
        <v>45</v>
      </c>
      <c r="I17" s="26" t="s">
        <v>49</v>
      </c>
      <c r="J17" s="27" t="s">
        <v>51</v>
      </c>
      <c r="K17" s="11" t="s">
        <v>181</v>
      </c>
      <c r="L17" s="79">
        <f t="shared" si="2"/>
        <v>7630</v>
      </c>
      <c r="M17" s="79">
        <f t="shared" si="2"/>
        <v>616.50552000000005</v>
      </c>
      <c r="N17" s="79">
        <f t="shared" si="2"/>
        <v>7630</v>
      </c>
      <c r="O17" s="79">
        <f t="shared" si="2"/>
        <v>7680</v>
      </c>
      <c r="P17" s="79">
        <f t="shared" si="2"/>
        <v>7770</v>
      </c>
      <c r="Q17" s="79">
        <f t="shared" si="2"/>
        <v>7770</v>
      </c>
    </row>
    <row r="18" spans="1:23" ht="51">
      <c r="A18" s="12" t="s">
        <v>48</v>
      </c>
      <c r="B18" s="25">
        <v>182</v>
      </c>
      <c r="C18" s="25">
        <v>1</v>
      </c>
      <c r="D18" s="26" t="s">
        <v>47</v>
      </c>
      <c r="E18" s="26" t="s">
        <v>47</v>
      </c>
      <c r="F18" s="26" t="s">
        <v>52</v>
      </c>
      <c r="G18" s="26" t="s">
        <v>53</v>
      </c>
      <c r="H18" s="26" t="s">
        <v>45</v>
      </c>
      <c r="I18" s="26" t="s">
        <v>49</v>
      </c>
      <c r="J18" s="27" t="s">
        <v>54</v>
      </c>
      <c r="K18" s="11" t="s">
        <v>181</v>
      </c>
      <c r="L18" s="79">
        <v>7630</v>
      </c>
      <c r="M18" s="79">
        <v>616.50552000000005</v>
      </c>
      <c r="N18" s="79">
        <v>7630</v>
      </c>
      <c r="O18" s="79">
        <v>7680</v>
      </c>
      <c r="P18" s="79">
        <v>7770</v>
      </c>
      <c r="Q18" s="79">
        <v>7770</v>
      </c>
    </row>
    <row r="19" spans="1:23" s="6" customFormat="1" ht="25.5">
      <c r="A19" s="21" t="s">
        <v>57</v>
      </c>
      <c r="B19" s="22">
        <v>182</v>
      </c>
      <c r="C19" s="22">
        <v>1</v>
      </c>
      <c r="D19" s="23" t="s">
        <v>47</v>
      </c>
      <c r="E19" s="23" t="s">
        <v>53</v>
      </c>
      <c r="F19" s="23" t="s">
        <v>44</v>
      </c>
      <c r="G19" s="23" t="s">
        <v>47</v>
      </c>
      <c r="H19" s="23" t="s">
        <v>45</v>
      </c>
      <c r="I19" s="23" t="s">
        <v>49</v>
      </c>
      <c r="J19" s="21" t="s">
        <v>57</v>
      </c>
      <c r="K19" s="11" t="s">
        <v>181</v>
      </c>
      <c r="L19" s="78">
        <f t="shared" ref="L19:Q19" si="3">L20+L21+L22+L23+L24</f>
        <v>424139</v>
      </c>
      <c r="M19" s="78">
        <f t="shared" si="3"/>
        <v>21063.687750000001</v>
      </c>
      <c r="N19" s="78">
        <f t="shared" si="3"/>
        <v>424139</v>
      </c>
      <c r="O19" s="78">
        <f t="shared" si="3"/>
        <v>396693</v>
      </c>
      <c r="P19" s="78">
        <f t="shared" si="3"/>
        <v>400921</v>
      </c>
      <c r="Q19" s="78">
        <f t="shared" si="3"/>
        <v>400921</v>
      </c>
      <c r="R19" s="5"/>
      <c r="S19" s="5"/>
      <c r="T19" s="5"/>
      <c r="U19" s="5"/>
      <c r="V19" s="5"/>
      <c r="W19" s="5"/>
    </row>
    <row r="20" spans="1:23" ht="76.5">
      <c r="A20" s="12" t="s">
        <v>57</v>
      </c>
      <c r="B20" s="25">
        <v>182</v>
      </c>
      <c r="C20" s="25">
        <v>1</v>
      </c>
      <c r="D20" s="26" t="s">
        <v>47</v>
      </c>
      <c r="E20" s="26" t="s">
        <v>53</v>
      </c>
      <c r="F20" s="26" t="s">
        <v>50</v>
      </c>
      <c r="G20" s="26" t="s">
        <v>47</v>
      </c>
      <c r="H20" s="26" t="s">
        <v>45</v>
      </c>
      <c r="I20" s="26" t="s">
        <v>49</v>
      </c>
      <c r="J20" s="12" t="s">
        <v>58</v>
      </c>
      <c r="K20" s="11" t="s">
        <v>181</v>
      </c>
      <c r="L20" s="79">
        <v>419979</v>
      </c>
      <c r="M20" s="79">
        <v>20760.183590000001</v>
      </c>
      <c r="N20" s="79">
        <v>419979</v>
      </c>
      <c r="O20" s="79">
        <v>392433</v>
      </c>
      <c r="P20" s="79">
        <v>396461</v>
      </c>
      <c r="Q20" s="79">
        <v>396461</v>
      </c>
    </row>
    <row r="21" spans="1:23" ht="114.75">
      <c r="A21" s="12" t="s">
        <v>57</v>
      </c>
      <c r="B21" s="25">
        <v>182</v>
      </c>
      <c r="C21" s="25">
        <v>1</v>
      </c>
      <c r="D21" s="26" t="s">
        <v>47</v>
      </c>
      <c r="E21" s="26" t="s">
        <v>53</v>
      </c>
      <c r="F21" s="26" t="s">
        <v>56</v>
      </c>
      <c r="G21" s="26" t="s">
        <v>47</v>
      </c>
      <c r="H21" s="26" t="s">
        <v>45</v>
      </c>
      <c r="I21" s="26" t="s">
        <v>49</v>
      </c>
      <c r="J21" s="12" t="s">
        <v>59</v>
      </c>
      <c r="K21" s="11" t="s">
        <v>181</v>
      </c>
      <c r="L21" s="79">
        <v>2100</v>
      </c>
      <c r="M21" s="79">
        <v>235.14434</v>
      </c>
      <c r="N21" s="79">
        <v>2100</v>
      </c>
      <c r="O21" s="79">
        <v>2100</v>
      </c>
      <c r="P21" s="79">
        <v>2200</v>
      </c>
      <c r="Q21" s="79">
        <v>2200</v>
      </c>
    </row>
    <row r="22" spans="1:23" ht="51">
      <c r="A22" s="12" t="s">
        <v>57</v>
      </c>
      <c r="B22" s="25">
        <v>182</v>
      </c>
      <c r="C22" s="25">
        <v>1</v>
      </c>
      <c r="D22" s="26" t="s">
        <v>47</v>
      </c>
      <c r="E22" s="26" t="s">
        <v>53</v>
      </c>
      <c r="F22" s="26" t="s">
        <v>60</v>
      </c>
      <c r="G22" s="26" t="s">
        <v>47</v>
      </c>
      <c r="H22" s="26" t="s">
        <v>45</v>
      </c>
      <c r="I22" s="26" t="s">
        <v>49</v>
      </c>
      <c r="J22" s="12" t="s">
        <v>61</v>
      </c>
      <c r="K22" s="11" t="s">
        <v>181</v>
      </c>
      <c r="L22" s="79">
        <v>1900</v>
      </c>
      <c r="M22" s="79">
        <v>62.91677</v>
      </c>
      <c r="N22" s="79">
        <v>1900</v>
      </c>
      <c r="O22" s="79">
        <v>2000</v>
      </c>
      <c r="P22" s="79">
        <v>2100</v>
      </c>
      <c r="Q22" s="79">
        <v>2100</v>
      </c>
    </row>
    <row r="23" spans="1:23" ht="89.25">
      <c r="A23" s="12" t="s">
        <v>57</v>
      </c>
      <c r="B23" s="25">
        <v>182</v>
      </c>
      <c r="C23" s="25">
        <v>1</v>
      </c>
      <c r="D23" s="26" t="s">
        <v>47</v>
      </c>
      <c r="E23" s="26" t="s">
        <v>53</v>
      </c>
      <c r="F23" s="26" t="s">
        <v>62</v>
      </c>
      <c r="G23" s="26" t="s">
        <v>47</v>
      </c>
      <c r="H23" s="26" t="s">
        <v>45</v>
      </c>
      <c r="I23" s="26" t="s">
        <v>49</v>
      </c>
      <c r="J23" s="12" t="s">
        <v>63</v>
      </c>
      <c r="K23" s="11" t="s">
        <v>181</v>
      </c>
      <c r="L23" s="79">
        <v>160</v>
      </c>
      <c r="M23" s="79">
        <v>5.4430500000000004</v>
      </c>
      <c r="N23" s="79">
        <v>160</v>
      </c>
      <c r="O23" s="79">
        <v>160</v>
      </c>
      <c r="P23" s="79">
        <v>160</v>
      </c>
      <c r="Q23" s="79">
        <v>160</v>
      </c>
    </row>
    <row r="24" spans="1:23" ht="63.75">
      <c r="A24" s="12"/>
      <c r="B24" s="25">
        <v>182</v>
      </c>
      <c r="C24" s="25">
        <v>1</v>
      </c>
      <c r="D24" s="52" t="s">
        <v>47</v>
      </c>
      <c r="E24" s="52" t="s">
        <v>53</v>
      </c>
      <c r="F24" s="52" t="s">
        <v>88</v>
      </c>
      <c r="G24" s="52" t="s">
        <v>47</v>
      </c>
      <c r="H24" s="52" t="s">
        <v>45</v>
      </c>
      <c r="I24" s="52" t="s">
        <v>49</v>
      </c>
      <c r="J24" s="53" t="s">
        <v>203</v>
      </c>
      <c r="K24" s="11" t="s">
        <v>181</v>
      </c>
      <c r="L24" s="79">
        <v>0</v>
      </c>
      <c r="M24" s="80">
        <v>0</v>
      </c>
      <c r="N24" s="79">
        <v>0</v>
      </c>
      <c r="O24" s="79">
        <v>0</v>
      </c>
      <c r="P24" s="79">
        <v>0</v>
      </c>
      <c r="Q24" s="79">
        <v>0</v>
      </c>
    </row>
    <row r="25" spans="1:23" s="5" customFormat="1" ht="63.75">
      <c r="A25" s="14" t="s">
        <v>64</v>
      </c>
      <c r="B25" s="58"/>
      <c r="C25" s="58">
        <v>1</v>
      </c>
      <c r="D25" s="59" t="s">
        <v>65</v>
      </c>
      <c r="E25" s="59" t="s">
        <v>43</v>
      </c>
      <c r="F25" s="59" t="s">
        <v>44</v>
      </c>
      <c r="G25" s="59" t="s">
        <v>43</v>
      </c>
      <c r="H25" s="59" t="s">
        <v>45</v>
      </c>
      <c r="I25" s="59" t="s">
        <v>44</v>
      </c>
      <c r="J25" s="60" t="s">
        <v>64</v>
      </c>
      <c r="K25" s="62"/>
      <c r="L25" s="77">
        <f t="shared" ref="L25:Q25" si="4">L26</f>
        <v>2485.5</v>
      </c>
      <c r="M25" s="77">
        <f t="shared" si="4"/>
        <v>181.67340999999999</v>
      </c>
      <c r="N25" s="77">
        <f t="shared" si="4"/>
        <v>2469.6849999999999</v>
      </c>
      <c r="O25" s="77">
        <f t="shared" si="4"/>
        <v>2745.8</v>
      </c>
      <c r="P25" s="77">
        <f t="shared" si="4"/>
        <v>3053.3999999999996</v>
      </c>
      <c r="Q25" s="77">
        <f t="shared" si="4"/>
        <v>3053.3999999999996</v>
      </c>
    </row>
    <row r="26" spans="1:23" ht="63.75">
      <c r="A26" s="12" t="s">
        <v>64</v>
      </c>
      <c r="B26" s="25"/>
      <c r="C26" s="25" t="s">
        <v>66</v>
      </c>
      <c r="D26" s="26" t="s">
        <v>65</v>
      </c>
      <c r="E26" s="26" t="s">
        <v>53</v>
      </c>
      <c r="F26" s="26" t="s">
        <v>44</v>
      </c>
      <c r="G26" s="26" t="s">
        <v>47</v>
      </c>
      <c r="H26" s="26" t="s">
        <v>45</v>
      </c>
      <c r="I26" s="26" t="s">
        <v>49</v>
      </c>
      <c r="J26" s="12" t="s">
        <v>67</v>
      </c>
      <c r="K26" s="28"/>
      <c r="L26" s="79">
        <f t="shared" ref="L26:Q26" si="5">L27+L28+L29+L30</f>
        <v>2485.5</v>
      </c>
      <c r="M26" s="79">
        <f>M27+M28+M29+M30</f>
        <v>181.67340999999999</v>
      </c>
      <c r="N26" s="79">
        <f t="shared" si="5"/>
        <v>2469.6849999999999</v>
      </c>
      <c r="O26" s="79">
        <f t="shared" si="5"/>
        <v>2745.8</v>
      </c>
      <c r="P26" s="79">
        <f t="shared" si="5"/>
        <v>3053.3999999999996</v>
      </c>
      <c r="Q26" s="79">
        <f t="shared" si="5"/>
        <v>3053.3999999999996</v>
      </c>
    </row>
    <row r="27" spans="1:23" ht="76.5">
      <c r="A27" s="12" t="s">
        <v>64</v>
      </c>
      <c r="B27" s="29" t="s">
        <v>70</v>
      </c>
      <c r="C27" s="29" t="s">
        <v>66</v>
      </c>
      <c r="D27" s="29" t="s">
        <v>65</v>
      </c>
      <c r="E27" s="29" t="s">
        <v>53</v>
      </c>
      <c r="F27" s="29" t="s">
        <v>72</v>
      </c>
      <c r="G27" s="29" t="s">
        <v>47</v>
      </c>
      <c r="H27" s="29" t="s">
        <v>45</v>
      </c>
      <c r="I27" s="29" t="s">
        <v>49</v>
      </c>
      <c r="J27" s="12" t="s">
        <v>73</v>
      </c>
      <c r="K27" s="11" t="s">
        <v>182</v>
      </c>
      <c r="L27" s="79">
        <v>868.5</v>
      </c>
      <c r="M27" s="79">
        <v>82.762349999999998</v>
      </c>
      <c r="N27" s="79">
        <v>868.5</v>
      </c>
      <c r="O27" s="79">
        <v>981.3</v>
      </c>
      <c r="P27" s="79">
        <v>1097.8</v>
      </c>
      <c r="Q27" s="79">
        <v>1097.8</v>
      </c>
    </row>
    <row r="28" spans="1:23" ht="89.25">
      <c r="A28" s="12" t="s">
        <v>64</v>
      </c>
      <c r="B28" s="29" t="s">
        <v>70</v>
      </c>
      <c r="C28" s="29" t="s">
        <v>66</v>
      </c>
      <c r="D28" s="29" t="s">
        <v>65</v>
      </c>
      <c r="E28" s="29" t="s">
        <v>53</v>
      </c>
      <c r="F28" s="29" t="s">
        <v>74</v>
      </c>
      <c r="G28" s="29" t="s">
        <v>47</v>
      </c>
      <c r="H28" s="29" t="s">
        <v>45</v>
      </c>
      <c r="I28" s="29" t="s">
        <v>49</v>
      </c>
      <c r="J28" s="12" t="s">
        <v>75</v>
      </c>
      <c r="K28" s="11" t="s">
        <v>182</v>
      </c>
      <c r="L28" s="79">
        <v>6.4</v>
      </c>
      <c r="M28" s="79">
        <v>0.56310000000000004</v>
      </c>
      <c r="N28" s="79">
        <v>6.4</v>
      </c>
      <c r="O28" s="79">
        <v>7.2</v>
      </c>
      <c r="P28" s="79">
        <v>7.5</v>
      </c>
      <c r="Q28" s="79">
        <v>7.5</v>
      </c>
      <c r="U28" s="57"/>
    </row>
    <row r="29" spans="1:23" ht="76.5">
      <c r="A29" s="12" t="s">
        <v>64</v>
      </c>
      <c r="B29" s="29" t="s">
        <v>70</v>
      </c>
      <c r="C29" s="29" t="s">
        <v>66</v>
      </c>
      <c r="D29" s="29" t="s">
        <v>65</v>
      </c>
      <c r="E29" s="29" t="s">
        <v>53</v>
      </c>
      <c r="F29" s="29" t="s">
        <v>76</v>
      </c>
      <c r="G29" s="29" t="s">
        <v>47</v>
      </c>
      <c r="H29" s="29" t="s">
        <v>45</v>
      </c>
      <c r="I29" s="29" t="s">
        <v>49</v>
      </c>
      <c r="J29" s="12" t="s">
        <v>77</v>
      </c>
      <c r="K29" s="11" t="s">
        <v>182</v>
      </c>
      <c r="L29" s="79">
        <v>1610.6</v>
      </c>
      <c r="M29" s="79">
        <v>113.56262</v>
      </c>
      <c r="N29" s="79">
        <v>1610</v>
      </c>
      <c r="O29" s="79">
        <v>1757.3</v>
      </c>
      <c r="P29" s="79">
        <v>1948.1</v>
      </c>
      <c r="Q29" s="79">
        <v>1948.1</v>
      </c>
    </row>
    <row r="30" spans="1:23" ht="76.5">
      <c r="A30" s="12" t="s">
        <v>64</v>
      </c>
      <c r="B30" s="29" t="s">
        <v>70</v>
      </c>
      <c r="C30" s="29" t="s">
        <v>66</v>
      </c>
      <c r="D30" s="29" t="s">
        <v>65</v>
      </c>
      <c r="E30" s="29" t="s">
        <v>53</v>
      </c>
      <c r="F30" s="29" t="s">
        <v>78</v>
      </c>
      <c r="G30" s="29" t="s">
        <v>47</v>
      </c>
      <c r="H30" s="29" t="s">
        <v>45</v>
      </c>
      <c r="I30" s="29" t="s">
        <v>49</v>
      </c>
      <c r="J30" s="12" t="s">
        <v>81</v>
      </c>
      <c r="K30" s="11" t="s">
        <v>182</v>
      </c>
      <c r="L30" s="79">
        <v>0</v>
      </c>
      <c r="M30" s="79">
        <v>-15.21466</v>
      </c>
      <c r="N30" s="79">
        <v>-15.215</v>
      </c>
      <c r="O30" s="79">
        <v>0</v>
      </c>
      <c r="P30" s="79">
        <v>0</v>
      </c>
      <c r="Q30" s="79">
        <v>0</v>
      </c>
    </row>
    <row r="31" spans="1:23" s="5" customFormat="1" ht="25.5">
      <c r="A31" s="14" t="s">
        <v>82</v>
      </c>
      <c r="B31" s="63" t="s">
        <v>68</v>
      </c>
      <c r="C31" s="63" t="s">
        <v>66</v>
      </c>
      <c r="D31" s="63" t="s">
        <v>83</v>
      </c>
      <c r="E31" s="63" t="s">
        <v>43</v>
      </c>
      <c r="F31" s="63" t="s">
        <v>44</v>
      </c>
      <c r="G31" s="63" t="s">
        <v>43</v>
      </c>
      <c r="H31" s="63" t="s">
        <v>45</v>
      </c>
      <c r="I31" s="63" t="s">
        <v>44</v>
      </c>
      <c r="J31" s="60" t="s">
        <v>82</v>
      </c>
      <c r="K31" s="64" t="s">
        <v>181</v>
      </c>
      <c r="L31" s="77">
        <f t="shared" ref="L31:Q31" si="6">L32+L37+L40+L43</f>
        <v>85414</v>
      </c>
      <c r="M31" s="77">
        <f t="shared" si="6"/>
        <v>8228.4036099999994</v>
      </c>
      <c r="N31" s="77">
        <f t="shared" si="6"/>
        <v>85414.009680000003</v>
      </c>
      <c r="O31" s="77">
        <f t="shared" si="6"/>
        <v>60551</v>
      </c>
      <c r="P31" s="77">
        <f t="shared" si="6"/>
        <v>60709</v>
      </c>
      <c r="Q31" s="77">
        <f t="shared" si="6"/>
        <v>60709</v>
      </c>
    </row>
    <row r="32" spans="1:23" s="7" customFormat="1" ht="38.25">
      <c r="A32" s="12" t="s">
        <v>84</v>
      </c>
      <c r="B32" s="29" t="s">
        <v>68</v>
      </c>
      <c r="C32" s="29" t="s">
        <v>66</v>
      </c>
      <c r="D32" s="29" t="s">
        <v>83</v>
      </c>
      <c r="E32" s="29" t="s">
        <v>47</v>
      </c>
      <c r="F32" s="29" t="s">
        <v>44</v>
      </c>
      <c r="G32" s="29" t="s">
        <v>43</v>
      </c>
      <c r="H32" s="29" t="s">
        <v>45</v>
      </c>
      <c r="I32" s="29" t="s">
        <v>49</v>
      </c>
      <c r="J32" s="12" t="s">
        <v>84</v>
      </c>
      <c r="K32" s="11" t="s">
        <v>181</v>
      </c>
      <c r="L32" s="79">
        <f t="shared" ref="L32:Q32" si="7">L33+L35</f>
        <v>32424</v>
      </c>
      <c r="M32" s="79">
        <f t="shared" si="7"/>
        <v>1421.1549</v>
      </c>
      <c r="N32" s="79">
        <f t="shared" si="7"/>
        <v>32424</v>
      </c>
      <c r="O32" s="79">
        <f t="shared" si="7"/>
        <v>32781</v>
      </c>
      <c r="P32" s="79">
        <f t="shared" si="7"/>
        <v>32879</v>
      </c>
      <c r="Q32" s="79">
        <f t="shared" si="7"/>
        <v>32879</v>
      </c>
    </row>
    <row r="33" spans="1:17" ht="38.25">
      <c r="A33" s="12" t="s">
        <v>84</v>
      </c>
      <c r="B33" s="29" t="s">
        <v>68</v>
      </c>
      <c r="C33" s="29" t="s">
        <v>66</v>
      </c>
      <c r="D33" s="29" t="s">
        <v>83</v>
      </c>
      <c r="E33" s="29" t="s">
        <v>47</v>
      </c>
      <c r="F33" s="29" t="s">
        <v>50</v>
      </c>
      <c r="G33" s="29" t="s">
        <v>47</v>
      </c>
      <c r="H33" s="29" t="s">
        <v>45</v>
      </c>
      <c r="I33" s="29" t="s">
        <v>49</v>
      </c>
      <c r="J33" s="12" t="s">
        <v>85</v>
      </c>
      <c r="K33" s="11" t="s">
        <v>181</v>
      </c>
      <c r="L33" s="79">
        <f t="shared" ref="L33:Q33" si="8">L34</f>
        <v>23024</v>
      </c>
      <c r="M33" s="79">
        <f t="shared" si="8"/>
        <v>1149.1047699999999</v>
      </c>
      <c r="N33" s="79">
        <f t="shared" si="8"/>
        <v>23024</v>
      </c>
      <c r="O33" s="79">
        <f t="shared" si="8"/>
        <v>23281</v>
      </c>
      <c r="P33" s="79">
        <f t="shared" si="8"/>
        <v>23279</v>
      </c>
      <c r="Q33" s="79">
        <f t="shared" si="8"/>
        <v>23279</v>
      </c>
    </row>
    <row r="34" spans="1:17" ht="38.25">
      <c r="A34" s="12" t="s">
        <v>84</v>
      </c>
      <c r="B34" s="29" t="s">
        <v>68</v>
      </c>
      <c r="C34" s="29" t="s">
        <v>66</v>
      </c>
      <c r="D34" s="29" t="s">
        <v>83</v>
      </c>
      <c r="E34" s="29" t="s">
        <v>47</v>
      </c>
      <c r="F34" s="29" t="s">
        <v>69</v>
      </c>
      <c r="G34" s="29" t="s">
        <v>47</v>
      </c>
      <c r="H34" s="29" t="s">
        <v>45</v>
      </c>
      <c r="I34" s="29" t="s">
        <v>49</v>
      </c>
      <c r="J34" s="12" t="s">
        <v>85</v>
      </c>
      <c r="K34" s="11" t="s">
        <v>181</v>
      </c>
      <c r="L34" s="79">
        <v>23024</v>
      </c>
      <c r="M34" s="79">
        <v>1149.1047699999999</v>
      </c>
      <c r="N34" s="79">
        <v>23024</v>
      </c>
      <c r="O34" s="79">
        <v>23281</v>
      </c>
      <c r="P34" s="79">
        <v>23279</v>
      </c>
      <c r="Q34" s="79">
        <v>23279</v>
      </c>
    </row>
    <row r="35" spans="1:17" ht="38.25">
      <c r="A35" s="12" t="s">
        <v>84</v>
      </c>
      <c r="B35" s="29" t="s">
        <v>68</v>
      </c>
      <c r="C35" s="29" t="s">
        <v>66</v>
      </c>
      <c r="D35" s="29" t="s">
        <v>83</v>
      </c>
      <c r="E35" s="29" t="s">
        <v>47</v>
      </c>
      <c r="F35" s="29" t="s">
        <v>56</v>
      </c>
      <c r="G35" s="29" t="s">
        <v>47</v>
      </c>
      <c r="H35" s="29" t="s">
        <v>45</v>
      </c>
      <c r="I35" s="29" t="s">
        <v>49</v>
      </c>
      <c r="J35" s="12" t="s">
        <v>86</v>
      </c>
      <c r="K35" s="11" t="s">
        <v>181</v>
      </c>
      <c r="L35" s="79">
        <f t="shared" ref="L35:Q35" si="9">L36</f>
        <v>9400</v>
      </c>
      <c r="M35" s="79">
        <f t="shared" si="9"/>
        <v>272.05013000000002</v>
      </c>
      <c r="N35" s="79">
        <f t="shared" si="9"/>
        <v>9400</v>
      </c>
      <c r="O35" s="79">
        <f t="shared" si="9"/>
        <v>9500</v>
      </c>
      <c r="P35" s="79">
        <f t="shared" si="9"/>
        <v>9600</v>
      </c>
      <c r="Q35" s="79">
        <f t="shared" si="9"/>
        <v>9600</v>
      </c>
    </row>
    <row r="36" spans="1:17" ht="38.25">
      <c r="A36" s="12" t="s">
        <v>84</v>
      </c>
      <c r="B36" s="29" t="s">
        <v>68</v>
      </c>
      <c r="C36" s="29" t="s">
        <v>66</v>
      </c>
      <c r="D36" s="29" t="s">
        <v>83</v>
      </c>
      <c r="E36" s="29" t="s">
        <v>47</v>
      </c>
      <c r="F36" s="29" t="s">
        <v>87</v>
      </c>
      <c r="G36" s="29" t="s">
        <v>47</v>
      </c>
      <c r="H36" s="29" t="s">
        <v>45</v>
      </c>
      <c r="I36" s="29" t="s">
        <v>49</v>
      </c>
      <c r="J36" s="12" t="s">
        <v>86</v>
      </c>
      <c r="K36" s="11" t="s">
        <v>181</v>
      </c>
      <c r="L36" s="79">
        <v>9400</v>
      </c>
      <c r="M36" s="79">
        <v>272.05013000000002</v>
      </c>
      <c r="N36" s="79">
        <v>9400</v>
      </c>
      <c r="O36" s="79">
        <v>9500</v>
      </c>
      <c r="P36" s="79">
        <v>9600</v>
      </c>
      <c r="Q36" s="79">
        <v>9600</v>
      </c>
    </row>
    <row r="37" spans="1:17" s="7" customFormat="1" ht="38.25">
      <c r="A37" s="12" t="s">
        <v>21</v>
      </c>
      <c r="B37" s="29" t="s">
        <v>68</v>
      </c>
      <c r="C37" s="29" t="s">
        <v>66</v>
      </c>
      <c r="D37" s="29" t="s">
        <v>83</v>
      </c>
      <c r="E37" s="29" t="s">
        <v>53</v>
      </c>
      <c r="F37" s="29" t="s">
        <v>44</v>
      </c>
      <c r="G37" s="29" t="s">
        <v>53</v>
      </c>
      <c r="H37" s="29" t="s">
        <v>45</v>
      </c>
      <c r="I37" s="29" t="s">
        <v>49</v>
      </c>
      <c r="J37" s="12" t="s">
        <v>21</v>
      </c>
      <c r="K37" s="11" t="s">
        <v>181</v>
      </c>
      <c r="L37" s="79">
        <f t="shared" ref="L37:Q37" si="10">L38+L39</f>
        <v>25250</v>
      </c>
      <c r="M37" s="79">
        <f t="shared" si="10"/>
        <v>6059.4533900000006</v>
      </c>
      <c r="N37" s="79">
        <f t="shared" si="10"/>
        <v>25250.008229999999</v>
      </c>
      <c r="O37" s="79">
        <f t="shared" si="10"/>
        <v>0</v>
      </c>
      <c r="P37" s="79">
        <f t="shared" si="10"/>
        <v>0</v>
      </c>
      <c r="Q37" s="79">
        <f t="shared" si="10"/>
        <v>0</v>
      </c>
    </row>
    <row r="38" spans="1:17" ht="38.25">
      <c r="A38" s="12" t="s">
        <v>21</v>
      </c>
      <c r="B38" s="29" t="s">
        <v>68</v>
      </c>
      <c r="C38" s="29" t="s">
        <v>66</v>
      </c>
      <c r="D38" s="29" t="s">
        <v>83</v>
      </c>
      <c r="E38" s="29" t="s">
        <v>53</v>
      </c>
      <c r="F38" s="29" t="s">
        <v>50</v>
      </c>
      <c r="G38" s="29" t="s">
        <v>53</v>
      </c>
      <c r="H38" s="29" t="s">
        <v>45</v>
      </c>
      <c r="I38" s="29" t="s">
        <v>49</v>
      </c>
      <c r="J38" s="12" t="s">
        <v>21</v>
      </c>
      <c r="K38" s="11" t="s">
        <v>181</v>
      </c>
      <c r="L38" s="79">
        <v>25250</v>
      </c>
      <c r="M38" s="79">
        <v>6059.4451600000002</v>
      </c>
      <c r="N38" s="79">
        <v>25250</v>
      </c>
      <c r="O38" s="79">
        <v>0</v>
      </c>
      <c r="P38" s="79">
        <v>0</v>
      </c>
      <c r="Q38" s="79">
        <v>0</v>
      </c>
    </row>
    <row r="39" spans="1:17" ht="38.25">
      <c r="A39" s="12" t="s">
        <v>21</v>
      </c>
      <c r="B39" s="29">
        <v>182</v>
      </c>
      <c r="C39" s="29">
        <v>1</v>
      </c>
      <c r="D39" s="29" t="s">
        <v>83</v>
      </c>
      <c r="E39" s="29" t="s">
        <v>53</v>
      </c>
      <c r="F39" s="29" t="s">
        <v>56</v>
      </c>
      <c r="G39" s="29" t="s">
        <v>53</v>
      </c>
      <c r="H39" s="29" t="s">
        <v>45</v>
      </c>
      <c r="I39" s="29">
        <v>110</v>
      </c>
      <c r="J39" s="12" t="s">
        <v>22</v>
      </c>
      <c r="K39" s="11" t="s">
        <v>181</v>
      </c>
      <c r="L39" s="79">
        <v>0</v>
      </c>
      <c r="M39" s="79">
        <v>8.2299999999999995E-3</v>
      </c>
      <c r="N39" s="79">
        <v>8.2299999999999995E-3</v>
      </c>
      <c r="O39" s="79">
        <v>0</v>
      </c>
      <c r="P39" s="79">
        <v>0</v>
      </c>
      <c r="Q39" s="79">
        <v>0</v>
      </c>
    </row>
    <row r="40" spans="1:17" s="7" customFormat="1" ht="25.5">
      <c r="A40" s="12" t="s">
        <v>23</v>
      </c>
      <c r="B40" s="29">
        <v>182</v>
      </c>
      <c r="C40" s="29" t="s">
        <v>66</v>
      </c>
      <c r="D40" s="29" t="s">
        <v>83</v>
      </c>
      <c r="E40" s="29" t="s">
        <v>65</v>
      </c>
      <c r="F40" s="29" t="s">
        <v>44</v>
      </c>
      <c r="G40" s="29" t="s">
        <v>47</v>
      </c>
      <c r="H40" s="29" t="s">
        <v>45</v>
      </c>
      <c r="I40" s="29" t="s">
        <v>49</v>
      </c>
      <c r="J40" s="12" t="s">
        <v>23</v>
      </c>
      <c r="K40" s="11" t="s">
        <v>181</v>
      </c>
      <c r="L40" s="79">
        <f>L41+L42</f>
        <v>27640</v>
      </c>
      <c r="M40" s="79">
        <f>M41+M42</f>
        <v>747.79531999999995</v>
      </c>
      <c r="N40" s="79">
        <f>N41+N42</f>
        <v>27640.00145</v>
      </c>
      <c r="O40" s="79">
        <f>O41+O42</f>
        <v>27670</v>
      </c>
      <c r="P40" s="79">
        <f>P41</f>
        <v>27730</v>
      </c>
      <c r="Q40" s="79">
        <f>Q41</f>
        <v>27730</v>
      </c>
    </row>
    <row r="41" spans="1:17" ht="25.5">
      <c r="A41" s="12" t="s">
        <v>23</v>
      </c>
      <c r="B41" s="29">
        <v>182</v>
      </c>
      <c r="C41" s="29">
        <v>1</v>
      </c>
      <c r="D41" s="29" t="s">
        <v>83</v>
      </c>
      <c r="E41" s="29" t="s">
        <v>65</v>
      </c>
      <c r="F41" s="29" t="s">
        <v>50</v>
      </c>
      <c r="G41" s="29" t="s">
        <v>47</v>
      </c>
      <c r="H41" s="29" t="s">
        <v>45</v>
      </c>
      <c r="I41" s="29" t="s">
        <v>49</v>
      </c>
      <c r="J41" s="12" t="s">
        <v>23</v>
      </c>
      <c r="K41" s="11" t="s">
        <v>181</v>
      </c>
      <c r="L41" s="79">
        <v>27640</v>
      </c>
      <c r="M41" s="79">
        <v>747.79386999999997</v>
      </c>
      <c r="N41" s="79">
        <v>27640</v>
      </c>
      <c r="O41" s="79">
        <v>27670</v>
      </c>
      <c r="P41" s="79">
        <v>27730</v>
      </c>
      <c r="Q41" s="79">
        <v>27730</v>
      </c>
    </row>
    <row r="42" spans="1:17" ht="38.25">
      <c r="A42" s="12" t="s">
        <v>23</v>
      </c>
      <c r="B42" s="29" t="s">
        <v>68</v>
      </c>
      <c r="C42" s="29">
        <v>1</v>
      </c>
      <c r="D42" s="29" t="s">
        <v>83</v>
      </c>
      <c r="E42" s="29" t="s">
        <v>65</v>
      </c>
      <c r="F42" s="29" t="s">
        <v>56</v>
      </c>
      <c r="G42" s="29" t="s">
        <v>47</v>
      </c>
      <c r="H42" s="29" t="s">
        <v>45</v>
      </c>
      <c r="I42" s="29" t="s">
        <v>49</v>
      </c>
      <c r="J42" s="12" t="s">
        <v>204</v>
      </c>
      <c r="K42" s="11" t="s">
        <v>181</v>
      </c>
      <c r="L42" s="79">
        <v>0</v>
      </c>
      <c r="M42" s="79">
        <v>1.4499999999999999E-3</v>
      </c>
      <c r="N42" s="79">
        <v>1.4499999999999999E-3</v>
      </c>
      <c r="O42" s="79">
        <v>0</v>
      </c>
      <c r="P42" s="79">
        <v>0</v>
      </c>
      <c r="Q42" s="79">
        <v>0</v>
      </c>
    </row>
    <row r="43" spans="1:17" s="7" customFormat="1" ht="38.25">
      <c r="A43" s="12" t="s">
        <v>24</v>
      </c>
      <c r="B43" s="29">
        <v>182</v>
      </c>
      <c r="C43" s="29">
        <v>1</v>
      </c>
      <c r="D43" s="29" t="s">
        <v>83</v>
      </c>
      <c r="E43" s="29" t="s">
        <v>90</v>
      </c>
      <c r="F43" s="29" t="s">
        <v>44</v>
      </c>
      <c r="G43" s="29" t="s">
        <v>53</v>
      </c>
      <c r="H43" s="29" t="s">
        <v>45</v>
      </c>
      <c r="I43" s="29" t="s">
        <v>49</v>
      </c>
      <c r="J43" s="12" t="s">
        <v>24</v>
      </c>
      <c r="K43" s="11" t="s">
        <v>181</v>
      </c>
      <c r="L43" s="79">
        <f t="shared" ref="L43:Q43" si="11">L44</f>
        <v>100</v>
      </c>
      <c r="M43" s="79">
        <f t="shared" si="11"/>
        <v>0</v>
      </c>
      <c r="N43" s="79">
        <f t="shared" si="11"/>
        <v>100</v>
      </c>
      <c r="O43" s="79">
        <f t="shared" si="11"/>
        <v>100</v>
      </c>
      <c r="P43" s="79">
        <f t="shared" si="11"/>
        <v>100</v>
      </c>
      <c r="Q43" s="79">
        <f t="shared" si="11"/>
        <v>100</v>
      </c>
    </row>
    <row r="44" spans="1:17" ht="51">
      <c r="A44" s="12" t="s">
        <v>24</v>
      </c>
      <c r="B44" s="29">
        <v>182</v>
      </c>
      <c r="C44" s="29">
        <v>1</v>
      </c>
      <c r="D44" s="29" t="s">
        <v>83</v>
      </c>
      <c r="E44" s="29" t="s">
        <v>90</v>
      </c>
      <c r="F44" s="29" t="s">
        <v>56</v>
      </c>
      <c r="G44" s="29" t="s">
        <v>53</v>
      </c>
      <c r="H44" s="29" t="s">
        <v>45</v>
      </c>
      <c r="I44" s="29" t="s">
        <v>49</v>
      </c>
      <c r="J44" s="12" t="s">
        <v>25</v>
      </c>
      <c r="K44" s="11" t="s">
        <v>181</v>
      </c>
      <c r="L44" s="79">
        <v>100</v>
      </c>
      <c r="M44" s="79">
        <v>0</v>
      </c>
      <c r="N44" s="79">
        <v>100</v>
      </c>
      <c r="O44" s="79">
        <v>100</v>
      </c>
      <c r="P44" s="79">
        <v>100</v>
      </c>
      <c r="Q44" s="79">
        <v>100</v>
      </c>
    </row>
    <row r="45" spans="1:17" ht="25.5">
      <c r="A45" s="68" t="s">
        <v>232</v>
      </c>
      <c r="B45" s="67"/>
      <c r="C45" s="71" t="s">
        <v>66</v>
      </c>
      <c r="D45" s="71" t="s">
        <v>89</v>
      </c>
      <c r="E45" s="71" t="s">
        <v>43</v>
      </c>
      <c r="F45" s="71" t="s">
        <v>44</v>
      </c>
      <c r="G45" s="71" t="s">
        <v>43</v>
      </c>
      <c r="H45" s="71" t="s">
        <v>45</v>
      </c>
      <c r="I45" s="71" t="s">
        <v>44</v>
      </c>
      <c r="J45" s="68" t="s">
        <v>232</v>
      </c>
      <c r="K45" s="61"/>
      <c r="L45" s="81">
        <f t="shared" ref="L45:Q45" si="12">L46</f>
        <v>3390</v>
      </c>
      <c r="M45" s="81">
        <f t="shared" si="12"/>
        <v>35.344999999999999</v>
      </c>
      <c r="N45" s="81">
        <f t="shared" si="12"/>
        <v>3390</v>
      </c>
      <c r="O45" s="81">
        <f t="shared" si="12"/>
        <v>3390</v>
      </c>
      <c r="P45" s="81">
        <f t="shared" si="12"/>
        <v>3390</v>
      </c>
      <c r="Q45" s="81">
        <f t="shared" si="12"/>
        <v>3390</v>
      </c>
    </row>
    <row r="46" spans="1:17" ht="25.5">
      <c r="A46" s="53" t="s">
        <v>232</v>
      </c>
      <c r="B46" s="48" t="s">
        <v>68</v>
      </c>
      <c r="C46" s="70" t="s">
        <v>66</v>
      </c>
      <c r="D46" s="70" t="s">
        <v>89</v>
      </c>
      <c r="E46" s="70" t="s">
        <v>53</v>
      </c>
      <c r="F46" s="70" t="s">
        <v>50</v>
      </c>
      <c r="G46" s="70" t="s">
        <v>53</v>
      </c>
      <c r="H46" s="70" t="s">
        <v>45</v>
      </c>
      <c r="I46" s="70" t="s">
        <v>49</v>
      </c>
      <c r="J46" s="69" t="s">
        <v>233</v>
      </c>
      <c r="K46" s="11" t="s">
        <v>181</v>
      </c>
      <c r="L46" s="79">
        <v>3390</v>
      </c>
      <c r="M46" s="79">
        <v>35.344999999999999</v>
      </c>
      <c r="N46" s="79">
        <v>3390</v>
      </c>
      <c r="O46" s="79">
        <v>3390</v>
      </c>
      <c r="P46" s="79">
        <v>3390</v>
      </c>
      <c r="Q46" s="79">
        <v>3390</v>
      </c>
    </row>
    <row r="47" spans="1:17" s="7" customFormat="1" ht="25.5">
      <c r="A47" s="14" t="s">
        <v>92</v>
      </c>
      <c r="B47" s="63"/>
      <c r="C47" s="63" t="s">
        <v>66</v>
      </c>
      <c r="D47" s="63" t="s">
        <v>93</v>
      </c>
      <c r="E47" s="63" t="s">
        <v>43</v>
      </c>
      <c r="F47" s="63" t="s">
        <v>44</v>
      </c>
      <c r="G47" s="63" t="s">
        <v>43</v>
      </c>
      <c r="H47" s="63" t="s">
        <v>45</v>
      </c>
      <c r="I47" s="63" t="s">
        <v>44</v>
      </c>
      <c r="J47" s="60" t="s">
        <v>92</v>
      </c>
      <c r="K47" s="65"/>
      <c r="L47" s="77">
        <f t="shared" ref="L47:Q47" si="13">L48+L50</f>
        <v>8602</v>
      </c>
      <c r="M47" s="77">
        <f t="shared" si="13"/>
        <v>624.03319999999997</v>
      </c>
      <c r="N47" s="77">
        <f t="shared" si="13"/>
        <v>8602</v>
      </c>
      <c r="O47" s="77">
        <f t="shared" si="13"/>
        <v>8720</v>
      </c>
      <c r="P47" s="77">
        <f t="shared" si="13"/>
        <v>8820</v>
      </c>
      <c r="Q47" s="77">
        <f t="shared" si="13"/>
        <v>8820</v>
      </c>
    </row>
    <row r="48" spans="1:17" s="7" customFormat="1" ht="38.25">
      <c r="A48" s="12" t="s">
        <v>92</v>
      </c>
      <c r="B48" s="29"/>
      <c r="C48" s="29" t="s">
        <v>66</v>
      </c>
      <c r="D48" s="29" t="s">
        <v>93</v>
      </c>
      <c r="E48" s="29" t="s">
        <v>65</v>
      </c>
      <c r="F48" s="29" t="s">
        <v>44</v>
      </c>
      <c r="G48" s="29" t="s">
        <v>47</v>
      </c>
      <c r="H48" s="29" t="s">
        <v>45</v>
      </c>
      <c r="I48" s="29" t="s">
        <v>49</v>
      </c>
      <c r="J48" s="12" t="s">
        <v>144</v>
      </c>
      <c r="K48" s="30"/>
      <c r="L48" s="79">
        <f t="shared" ref="L48:Q48" si="14">L49</f>
        <v>8530</v>
      </c>
      <c r="M48" s="79">
        <f t="shared" si="14"/>
        <v>624.03319999999997</v>
      </c>
      <c r="N48" s="79">
        <f t="shared" si="14"/>
        <v>8530</v>
      </c>
      <c r="O48" s="79">
        <f t="shared" si="14"/>
        <v>8650</v>
      </c>
      <c r="P48" s="79">
        <f t="shared" si="14"/>
        <v>8750</v>
      </c>
      <c r="Q48" s="79">
        <f t="shared" si="14"/>
        <v>8750</v>
      </c>
    </row>
    <row r="49" spans="1:17" s="7" customFormat="1" ht="51">
      <c r="A49" s="12" t="s">
        <v>92</v>
      </c>
      <c r="B49" s="29" t="s">
        <v>68</v>
      </c>
      <c r="C49" s="29" t="s">
        <v>66</v>
      </c>
      <c r="D49" s="29" t="s">
        <v>93</v>
      </c>
      <c r="E49" s="29" t="s">
        <v>65</v>
      </c>
      <c r="F49" s="29" t="s">
        <v>50</v>
      </c>
      <c r="G49" s="29" t="s">
        <v>47</v>
      </c>
      <c r="H49" s="29" t="s">
        <v>127</v>
      </c>
      <c r="I49" s="29" t="s">
        <v>49</v>
      </c>
      <c r="J49" s="12" t="s">
        <v>128</v>
      </c>
      <c r="K49" s="11" t="s">
        <v>181</v>
      </c>
      <c r="L49" s="79">
        <v>8530</v>
      </c>
      <c r="M49" s="79">
        <v>624.03319999999997</v>
      </c>
      <c r="N49" s="79">
        <v>8530</v>
      </c>
      <c r="O49" s="79">
        <v>8650</v>
      </c>
      <c r="P49" s="79">
        <v>8750</v>
      </c>
      <c r="Q49" s="79">
        <v>8750</v>
      </c>
    </row>
    <row r="50" spans="1:17" ht="38.25">
      <c r="A50" s="12" t="s">
        <v>92</v>
      </c>
      <c r="B50" s="29"/>
      <c r="C50" s="29" t="s">
        <v>66</v>
      </c>
      <c r="D50" s="29" t="s">
        <v>93</v>
      </c>
      <c r="E50" s="29" t="s">
        <v>91</v>
      </c>
      <c r="F50" s="29" t="s">
        <v>44</v>
      </c>
      <c r="G50" s="29" t="s">
        <v>47</v>
      </c>
      <c r="H50" s="29" t="s">
        <v>45</v>
      </c>
      <c r="I50" s="29" t="s">
        <v>49</v>
      </c>
      <c r="J50" s="12" t="s">
        <v>145</v>
      </c>
      <c r="K50" s="12"/>
      <c r="L50" s="79">
        <f>L51+L52</f>
        <v>72</v>
      </c>
      <c r="M50" s="79">
        <f>M51+M52</f>
        <v>0</v>
      </c>
      <c r="N50" s="79">
        <f>N51+N52</f>
        <v>72</v>
      </c>
      <c r="O50" s="79">
        <f>O51+O52</f>
        <v>70</v>
      </c>
      <c r="P50" s="79">
        <f>P51</f>
        <v>70</v>
      </c>
      <c r="Q50" s="79">
        <f>Q51</f>
        <v>70</v>
      </c>
    </row>
    <row r="51" spans="1:17" ht="63.75">
      <c r="A51" s="12" t="s">
        <v>92</v>
      </c>
      <c r="B51" s="29" t="s">
        <v>146</v>
      </c>
      <c r="C51" s="29" t="s">
        <v>66</v>
      </c>
      <c r="D51" s="29" t="s">
        <v>93</v>
      </c>
      <c r="E51" s="29" t="s">
        <v>91</v>
      </c>
      <c r="F51" s="29" t="s">
        <v>147</v>
      </c>
      <c r="G51" s="29" t="s">
        <v>47</v>
      </c>
      <c r="H51" s="29" t="s">
        <v>45</v>
      </c>
      <c r="I51" s="29" t="s">
        <v>49</v>
      </c>
      <c r="J51" s="12" t="s">
        <v>148</v>
      </c>
      <c r="K51" s="33" t="s">
        <v>183</v>
      </c>
      <c r="L51" s="79">
        <v>72</v>
      </c>
      <c r="M51" s="79">
        <v>0</v>
      </c>
      <c r="N51" s="79">
        <v>72</v>
      </c>
      <c r="O51" s="79">
        <v>70</v>
      </c>
      <c r="P51" s="79">
        <v>70</v>
      </c>
      <c r="Q51" s="79">
        <v>70</v>
      </c>
    </row>
    <row r="52" spans="1:17" ht="89.25">
      <c r="A52" s="12" t="s">
        <v>92</v>
      </c>
      <c r="B52" s="29" t="s">
        <v>99</v>
      </c>
      <c r="C52" s="29" t="s">
        <v>66</v>
      </c>
      <c r="D52" s="29" t="s">
        <v>93</v>
      </c>
      <c r="E52" s="29" t="s">
        <v>91</v>
      </c>
      <c r="F52" s="29" t="s">
        <v>205</v>
      </c>
      <c r="G52" s="29" t="s">
        <v>47</v>
      </c>
      <c r="H52" s="29" t="s">
        <v>45</v>
      </c>
      <c r="I52" s="29" t="s">
        <v>49</v>
      </c>
      <c r="J52" s="12" t="s">
        <v>206</v>
      </c>
      <c r="K52" s="33" t="s">
        <v>188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</row>
    <row r="53" spans="1:17" s="6" customFormat="1" ht="76.5">
      <c r="A53" s="14" t="s">
        <v>106</v>
      </c>
      <c r="B53" s="63"/>
      <c r="C53" s="63">
        <v>1</v>
      </c>
      <c r="D53" s="63" t="s">
        <v>107</v>
      </c>
      <c r="E53" s="63" t="s">
        <v>43</v>
      </c>
      <c r="F53" s="63" t="s">
        <v>44</v>
      </c>
      <c r="G53" s="63" t="s">
        <v>43</v>
      </c>
      <c r="H53" s="63" t="s">
        <v>45</v>
      </c>
      <c r="I53" s="63" t="s">
        <v>44</v>
      </c>
      <c r="J53" s="60" t="s">
        <v>106</v>
      </c>
      <c r="K53" s="66"/>
      <c r="L53" s="77">
        <f t="shared" ref="L53:Q53" si="15">L54</f>
        <v>0</v>
      </c>
      <c r="M53" s="77">
        <f t="shared" si="15"/>
        <v>0</v>
      </c>
      <c r="N53" s="77">
        <f t="shared" si="15"/>
        <v>0</v>
      </c>
      <c r="O53" s="77">
        <f t="shared" si="15"/>
        <v>0</v>
      </c>
      <c r="P53" s="77">
        <f t="shared" si="15"/>
        <v>0</v>
      </c>
      <c r="Q53" s="77">
        <f t="shared" si="15"/>
        <v>0</v>
      </c>
    </row>
    <row r="54" spans="1:17" ht="76.5">
      <c r="A54" s="12" t="s">
        <v>106</v>
      </c>
      <c r="B54" s="29"/>
      <c r="C54" s="29" t="s">
        <v>66</v>
      </c>
      <c r="D54" s="29" t="s">
        <v>107</v>
      </c>
      <c r="E54" s="29" t="s">
        <v>91</v>
      </c>
      <c r="F54" s="29" t="s">
        <v>44</v>
      </c>
      <c r="G54" s="29" t="s">
        <v>43</v>
      </c>
      <c r="H54" s="29" t="s">
        <v>45</v>
      </c>
      <c r="I54" s="29" t="s">
        <v>49</v>
      </c>
      <c r="J54" s="12" t="s">
        <v>149</v>
      </c>
      <c r="K54" s="33"/>
      <c r="L54" s="79">
        <f t="shared" ref="L54:Q54" si="16">SUM(L55:L56)</f>
        <v>0</v>
      </c>
      <c r="M54" s="79">
        <f t="shared" si="16"/>
        <v>0</v>
      </c>
      <c r="N54" s="79">
        <f t="shared" si="16"/>
        <v>0</v>
      </c>
      <c r="O54" s="79">
        <f t="shared" si="16"/>
        <v>0</v>
      </c>
      <c r="P54" s="79">
        <f t="shared" si="16"/>
        <v>0</v>
      </c>
      <c r="Q54" s="79">
        <f t="shared" si="16"/>
        <v>0</v>
      </c>
    </row>
    <row r="55" spans="1:17" ht="76.5">
      <c r="A55" s="12" t="s">
        <v>106</v>
      </c>
      <c r="B55" s="29" t="s">
        <v>68</v>
      </c>
      <c r="C55" s="29" t="s">
        <v>66</v>
      </c>
      <c r="D55" s="29" t="s">
        <v>107</v>
      </c>
      <c r="E55" s="29" t="s">
        <v>91</v>
      </c>
      <c r="F55" s="29" t="s">
        <v>207</v>
      </c>
      <c r="G55" s="29" t="s">
        <v>83</v>
      </c>
      <c r="H55" s="29" t="s">
        <v>127</v>
      </c>
      <c r="I55" s="29" t="s">
        <v>49</v>
      </c>
      <c r="J55" s="12" t="s">
        <v>208</v>
      </c>
      <c r="K55" s="11" t="s">
        <v>181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</row>
    <row r="56" spans="1:17" ht="76.5">
      <c r="A56" s="12" t="s">
        <v>106</v>
      </c>
      <c r="B56" s="29" t="s">
        <v>68</v>
      </c>
      <c r="C56" s="29" t="s">
        <v>66</v>
      </c>
      <c r="D56" s="29" t="s">
        <v>107</v>
      </c>
      <c r="E56" s="29" t="s">
        <v>91</v>
      </c>
      <c r="F56" s="29" t="s">
        <v>139</v>
      </c>
      <c r="G56" s="29" t="s">
        <v>83</v>
      </c>
      <c r="H56" s="29" t="s">
        <v>45</v>
      </c>
      <c r="I56" s="29" t="s">
        <v>49</v>
      </c>
      <c r="J56" s="12" t="s">
        <v>170</v>
      </c>
      <c r="K56" s="11" t="s">
        <v>181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1:17" s="6" customFormat="1" ht="89.25">
      <c r="A57" s="14" t="s">
        <v>109</v>
      </c>
      <c r="B57" s="63"/>
      <c r="C57" s="63" t="s">
        <v>66</v>
      </c>
      <c r="D57" s="63" t="s">
        <v>108</v>
      </c>
      <c r="E57" s="63" t="s">
        <v>43</v>
      </c>
      <c r="F57" s="63" t="s">
        <v>44</v>
      </c>
      <c r="G57" s="63" t="s">
        <v>43</v>
      </c>
      <c r="H57" s="63" t="s">
        <v>45</v>
      </c>
      <c r="I57" s="63" t="s">
        <v>44</v>
      </c>
      <c r="J57" s="60" t="s">
        <v>109</v>
      </c>
      <c r="K57" s="66"/>
      <c r="L57" s="77">
        <f>L58+L60+L62+L67+L68</f>
        <v>47387.4</v>
      </c>
      <c r="M57" s="77">
        <f>M60+M62+M68+M58</f>
        <v>4365.7511499999991</v>
      </c>
      <c r="N57" s="77">
        <f>N60+N62+N68+N58</f>
        <v>47387.4</v>
      </c>
      <c r="O57" s="77">
        <f>O60+O62+O68+O58</f>
        <v>49675.4</v>
      </c>
      <c r="P57" s="77">
        <f>P60+P62+P68+P58</f>
        <v>49675</v>
      </c>
      <c r="Q57" s="77">
        <f>Q60+Q62+Q68+Q58</f>
        <v>49675</v>
      </c>
    </row>
    <row r="58" spans="1:17" s="6" customFormat="1" ht="140.25">
      <c r="A58" s="50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8"/>
      <c r="C58" s="48" t="s">
        <v>66</v>
      </c>
      <c r="D58" s="48" t="s">
        <v>108</v>
      </c>
      <c r="E58" s="48" t="s">
        <v>47</v>
      </c>
      <c r="F58" s="48" t="s">
        <v>44</v>
      </c>
      <c r="G58" s="48" t="s">
        <v>43</v>
      </c>
      <c r="H58" s="48" t="s">
        <v>45</v>
      </c>
      <c r="I58" s="48" t="s">
        <v>71</v>
      </c>
      <c r="J58" s="49" t="s">
        <v>185</v>
      </c>
      <c r="K58" s="46"/>
      <c r="L58" s="82">
        <f t="shared" ref="L58:Q58" si="17">L59</f>
        <v>15</v>
      </c>
      <c r="M58" s="82">
        <f t="shared" si="17"/>
        <v>0</v>
      </c>
      <c r="N58" s="82">
        <f t="shared" si="17"/>
        <v>15</v>
      </c>
      <c r="O58" s="82">
        <f t="shared" si="17"/>
        <v>52</v>
      </c>
      <c r="P58" s="82">
        <f t="shared" si="17"/>
        <v>52</v>
      </c>
      <c r="Q58" s="82">
        <f t="shared" si="17"/>
        <v>52</v>
      </c>
    </row>
    <row r="59" spans="1:17" s="6" customFormat="1" ht="102">
      <c r="A59" s="51" t="s">
        <v>186</v>
      </c>
      <c r="B59" s="48" t="s">
        <v>146</v>
      </c>
      <c r="C59" s="48" t="s">
        <v>66</v>
      </c>
      <c r="D59" s="48" t="s">
        <v>108</v>
      </c>
      <c r="E59" s="48" t="s">
        <v>47</v>
      </c>
      <c r="F59" s="48" t="s">
        <v>88</v>
      </c>
      <c r="G59" s="48" t="s">
        <v>83</v>
      </c>
      <c r="H59" s="48" t="s">
        <v>45</v>
      </c>
      <c r="I59" s="48" t="s">
        <v>71</v>
      </c>
      <c r="J59" s="49" t="s">
        <v>186</v>
      </c>
      <c r="K59" s="33" t="s">
        <v>183</v>
      </c>
      <c r="L59" s="82">
        <v>15</v>
      </c>
      <c r="M59" s="82">
        <v>0</v>
      </c>
      <c r="N59" s="82">
        <v>15</v>
      </c>
      <c r="O59" s="82">
        <v>52</v>
      </c>
      <c r="P59" s="82">
        <v>52</v>
      </c>
      <c r="Q59" s="82">
        <v>52</v>
      </c>
    </row>
    <row r="60" spans="1:17" ht="38.25">
      <c r="A60" s="12" t="s">
        <v>110</v>
      </c>
      <c r="B60" s="29"/>
      <c r="C60" s="29">
        <v>1</v>
      </c>
      <c r="D60" s="29">
        <v>11</v>
      </c>
      <c r="E60" s="29" t="s">
        <v>65</v>
      </c>
      <c r="F60" s="29" t="s">
        <v>44</v>
      </c>
      <c r="G60" s="29" t="s">
        <v>43</v>
      </c>
      <c r="H60" s="29" t="s">
        <v>45</v>
      </c>
      <c r="I60" s="29">
        <v>120</v>
      </c>
      <c r="J60" s="12" t="s">
        <v>110</v>
      </c>
      <c r="K60" s="33"/>
      <c r="L60" s="79">
        <f t="shared" ref="L60:Q60" si="18">L61</f>
        <v>0.4</v>
      </c>
      <c r="M60" s="79">
        <f t="shared" si="18"/>
        <v>4.3560000000000001E-2</v>
      </c>
      <c r="N60" s="79">
        <f t="shared" si="18"/>
        <v>0.4</v>
      </c>
      <c r="O60" s="79">
        <f t="shared" si="18"/>
        <v>0.4</v>
      </c>
      <c r="P60" s="79">
        <f t="shared" si="18"/>
        <v>0</v>
      </c>
      <c r="Q60" s="79">
        <f t="shared" si="18"/>
        <v>0</v>
      </c>
    </row>
    <row r="61" spans="1:17" ht="63.75">
      <c r="A61" s="12" t="s">
        <v>151</v>
      </c>
      <c r="B61" s="29" t="s">
        <v>150</v>
      </c>
      <c r="C61" s="29">
        <v>1</v>
      </c>
      <c r="D61" s="29">
        <v>11</v>
      </c>
      <c r="E61" s="29" t="s">
        <v>65</v>
      </c>
      <c r="F61" s="29" t="s">
        <v>88</v>
      </c>
      <c r="G61" s="29" t="s">
        <v>83</v>
      </c>
      <c r="H61" s="29" t="s">
        <v>45</v>
      </c>
      <c r="I61" s="29">
        <v>120</v>
      </c>
      <c r="J61" s="12" t="s">
        <v>151</v>
      </c>
      <c r="K61" s="33" t="s">
        <v>184</v>
      </c>
      <c r="L61" s="79">
        <v>0.4</v>
      </c>
      <c r="M61" s="79">
        <v>4.3560000000000001E-2</v>
      </c>
      <c r="N61" s="79">
        <v>0.4</v>
      </c>
      <c r="O61" s="79">
        <v>0.4</v>
      </c>
      <c r="P61" s="79">
        <v>0</v>
      </c>
      <c r="Q61" s="79">
        <v>0</v>
      </c>
    </row>
    <row r="62" spans="1:17" ht="165.75">
      <c r="A62" s="12" t="s">
        <v>111</v>
      </c>
      <c r="B62" s="29"/>
      <c r="C62" s="29">
        <v>1</v>
      </c>
      <c r="D62" s="29" t="s">
        <v>108</v>
      </c>
      <c r="E62" s="29" t="s">
        <v>83</v>
      </c>
      <c r="F62" s="29" t="s">
        <v>44</v>
      </c>
      <c r="G62" s="29" t="s">
        <v>43</v>
      </c>
      <c r="H62" s="29" t="s">
        <v>45</v>
      </c>
      <c r="I62" s="29" t="s">
        <v>71</v>
      </c>
      <c r="J62" s="12" t="s">
        <v>111</v>
      </c>
      <c r="K62" s="33"/>
      <c r="L62" s="79">
        <f t="shared" ref="L62:Q62" si="19">SUM(L63+L64+L65+L66)</f>
        <v>47335</v>
      </c>
      <c r="M62" s="79">
        <f t="shared" si="19"/>
        <v>4365.7075899999991</v>
      </c>
      <c r="N62" s="79">
        <f t="shared" si="19"/>
        <v>47335</v>
      </c>
      <c r="O62" s="79">
        <f t="shared" si="19"/>
        <v>49623</v>
      </c>
      <c r="P62" s="79">
        <f t="shared" si="19"/>
        <v>49623</v>
      </c>
      <c r="Q62" s="79">
        <f t="shared" si="19"/>
        <v>49623</v>
      </c>
    </row>
    <row r="63" spans="1:17" ht="165.75">
      <c r="A63" s="12" t="s">
        <v>171</v>
      </c>
      <c r="B63" s="29" t="s">
        <v>146</v>
      </c>
      <c r="C63" s="29">
        <v>1</v>
      </c>
      <c r="D63" s="29" t="s">
        <v>108</v>
      </c>
      <c r="E63" s="29" t="s">
        <v>83</v>
      </c>
      <c r="F63" s="29" t="s">
        <v>121</v>
      </c>
      <c r="G63" s="29" t="s">
        <v>83</v>
      </c>
      <c r="H63" s="29" t="s">
        <v>45</v>
      </c>
      <c r="I63" s="29" t="s">
        <v>71</v>
      </c>
      <c r="J63" s="12" t="s">
        <v>171</v>
      </c>
      <c r="K63" s="33" t="s">
        <v>183</v>
      </c>
      <c r="L63" s="79">
        <v>45518</v>
      </c>
      <c r="M63" s="79">
        <v>4129.0649299999995</v>
      </c>
      <c r="N63" s="79">
        <v>45518</v>
      </c>
      <c r="O63" s="79">
        <v>47789</v>
      </c>
      <c r="P63" s="79">
        <v>47789</v>
      </c>
      <c r="Q63" s="79">
        <v>47789</v>
      </c>
    </row>
    <row r="64" spans="1:17" ht="140.25">
      <c r="A64" s="12" t="s">
        <v>152</v>
      </c>
      <c r="B64" s="29" t="s">
        <v>146</v>
      </c>
      <c r="C64" s="29">
        <v>1</v>
      </c>
      <c r="D64" s="29" t="s">
        <v>108</v>
      </c>
      <c r="E64" s="29" t="s">
        <v>83</v>
      </c>
      <c r="F64" s="29" t="s">
        <v>153</v>
      </c>
      <c r="G64" s="29" t="s">
        <v>83</v>
      </c>
      <c r="H64" s="29" t="s">
        <v>45</v>
      </c>
      <c r="I64" s="29" t="s">
        <v>71</v>
      </c>
      <c r="J64" s="12" t="s">
        <v>152</v>
      </c>
      <c r="K64" s="33" t="s">
        <v>183</v>
      </c>
      <c r="L64" s="79">
        <v>433</v>
      </c>
      <c r="M64" s="79">
        <v>163.91913</v>
      </c>
      <c r="N64" s="79">
        <v>433</v>
      </c>
      <c r="O64" s="79">
        <v>450</v>
      </c>
      <c r="P64" s="79">
        <v>450</v>
      </c>
      <c r="Q64" s="79">
        <v>450</v>
      </c>
    </row>
    <row r="65" spans="1:23" ht="114.75">
      <c r="A65" s="12" t="s">
        <v>155</v>
      </c>
      <c r="B65" s="29" t="s">
        <v>146</v>
      </c>
      <c r="C65" s="29">
        <v>1</v>
      </c>
      <c r="D65" s="29" t="s">
        <v>108</v>
      </c>
      <c r="E65" s="29" t="s">
        <v>83</v>
      </c>
      <c r="F65" s="29" t="s">
        <v>154</v>
      </c>
      <c r="G65" s="29" t="s">
        <v>83</v>
      </c>
      <c r="H65" s="29" t="s">
        <v>45</v>
      </c>
      <c r="I65" s="29" t="s">
        <v>71</v>
      </c>
      <c r="J65" s="12" t="s">
        <v>155</v>
      </c>
      <c r="K65" s="33" t="s">
        <v>183</v>
      </c>
      <c r="L65" s="79">
        <v>112</v>
      </c>
      <c r="M65" s="79">
        <v>9.9</v>
      </c>
      <c r="N65" s="79">
        <v>112</v>
      </c>
      <c r="O65" s="79">
        <v>0</v>
      </c>
      <c r="P65" s="79">
        <v>0</v>
      </c>
      <c r="Q65" s="79">
        <v>0</v>
      </c>
    </row>
    <row r="66" spans="1:23" ht="63.75">
      <c r="A66" s="12" t="s">
        <v>156</v>
      </c>
      <c r="B66" s="29" t="s">
        <v>146</v>
      </c>
      <c r="C66" s="29">
        <v>1</v>
      </c>
      <c r="D66" s="29" t="s">
        <v>108</v>
      </c>
      <c r="E66" s="29" t="s">
        <v>83</v>
      </c>
      <c r="F66" s="29" t="s">
        <v>157</v>
      </c>
      <c r="G66" s="29" t="s">
        <v>83</v>
      </c>
      <c r="H66" s="29" t="s">
        <v>45</v>
      </c>
      <c r="I66" s="29" t="s">
        <v>71</v>
      </c>
      <c r="J66" s="12" t="s">
        <v>156</v>
      </c>
      <c r="K66" s="33" t="s">
        <v>183</v>
      </c>
      <c r="L66" s="79">
        <v>1272</v>
      </c>
      <c r="M66" s="79">
        <v>62.823529999999998</v>
      </c>
      <c r="N66" s="79">
        <v>1272</v>
      </c>
      <c r="O66" s="79">
        <v>1384</v>
      </c>
      <c r="P66" s="79">
        <v>1384</v>
      </c>
      <c r="Q66" s="79">
        <v>1384</v>
      </c>
    </row>
    <row r="67" spans="1:23" ht="102">
      <c r="A67" s="12" t="s">
        <v>156</v>
      </c>
      <c r="B67" s="29" t="s">
        <v>146</v>
      </c>
      <c r="C67" s="29">
        <v>1</v>
      </c>
      <c r="D67" s="29" t="s">
        <v>108</v>
      </c>
      <c r="E67" s="29" t="s">
        <v>83</v>
      </c>
      <c r="F67" s="29" t="s">
        <v>224</v>
      </c>
      <c r="G67" s="29" t="s">
        <v>43</v>
      </c>
      <c r="H67" s="29" t="s">
        <v>45</v>
      </c>
      <c r="I67" s="29" t="s">
        <v>71</v>
      </c>
      <c r="J67" s="12" t="s">
        <v>225</v>
      </c>
      <c r="K67" s="33" t="s">
        <v>183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</row>
    <row r="68" spans="1:23" ht="38.25">
      <c r="A68" s="12" t="s">
        <v>112</v>
      </c>
      <c r="B68" s="29"/>
      <c r="C68" s="29">
        <v>1</v>
      </c>
      <c r="D68" s="29" t="s">
        <v>108</v>
      </c>
      <c r="E68" s="29" t="s">
        <v>91</v>
      </c>
      <c r="F68" s="29" t="s">
        <v>44</v>
      </c>
      <c r="G68" s="29" t="s">
        <v>43</v>
      </c>
      <c r="H68" s="29" t="s">
        <v>45</v>
      </c>
      <c r="I68" s="29">
        <v>120</v>
      </c>
      <c r="J68" s="12" t="s">
        <v>112</v>
      </c>
      <c r="K68" s="33"/>
      <c r="L68" s="79">
        <f t="shared" ref="L68:Q68" si="20">L69</f>
        <v>37</v>
      </c>
      <c r="M68" s="79">
        <f t="shared" si="20"/>
        <v>0</v>
      </c>
      <c r="N68" s="79">
        <f t="shared" si="20"/>
        <v>37</v>
      </c>
      <c r="O68" s="79">
        <f t="shared" si="20"/>
        <v>0</v>
      </c>
      <c r="P68" s="79">
        <f t="shared" si="20"/>
        <v>0</v>
      </c>
      <c r="Q68" s="79">
        <f t="shared" si="20"/>
        <v>0</v>
      </c>
    </row>
    <row r="69" spans="1:23" ht="63.75">
      <c r="A69" s="12" t="s">
        <v>112</v>
      </c>
      <c r="B69" s="29" t="s">
        <v>146</v>
      </c>
      <c r="C69" s="29">
        <v>1</v>
      </c>
      <c r="D69" s="29" t="s">
        <v>108</v>
      </c>
      <c r="E69" s="29" t="s">
        <v>91</v>
      </c>
      <c r="F69" s="29" t="s">
        <v>122</v>
      </c>
      <c r="G69" s="29" t="s">
        <v>83</v>
      </c>
      <c r="H69" s="29" t="s">
        <v>45</v>
      </c>
      <c r="I69" s="29">
        <v>120</v>
      </c>
      <c r="J69" s="12" t="s">
        <v>158</v>
      </c>
      <c r="K69" s="33" t="s">
        <v>183</v>
      </c>
      <c r="L69" s="79">
        <v>37</v>
      </c>
      <c r="M69" s="79">
        <v>0</v>
      </c>
      <c r="N69" s="79">
        <v>37</v>
      </c>
      <c r="O69" s="79">
        <v>0</v>
      </c>
      <c r="P69" s="79">
        <v>0</v>
      </c>
      <c r="Q69" s="79">
        <v>0</v>
      </c>
    </row>
    <row r="70" spans="1:23" s="6" customFormat="1" ht="51">
      <c r="A70" s="14" t="s">
        <v>113</v>
      </c>
      <c r="B70" s="63"/>
      <c r="C70" s="63" t="s">
        <v>66</v>
      </c>
      <c r="D70" s="63" t="s">
        <v>114</v>
      </c>
      <c r="E70" s="63" t="s">
        <v>43</v>
      </c>
      <c r="F70" s="63" t="s">
        <v>44</v>
      </c>
      <c r="G70" s="63" t="s">
        <v>43</v>
      </c>
      <c r="H70" s="63" t="s">
        <v>45</v>
      </c>
      <c r="I70" s="63" t="s">
        <v>44</v>
      </c>
      <c r="J70" s="60" t="s">
        <v>113</v>
      </c>
      <c r="K70" s="66"/>
      <c r="L70" s="77">
        <f t="shared" ref="L70:Q70" si="21">L71</f>
        <v>5488</v>
      </c>
      <c r="M70" s="77">
        <f t="shared" si="21"/>
        <v>124.11081999999999</v>
      </c>
      <c r="N70" s="77">
        <f t="shared" si="21"/>
        <v>5488</v>
      </c>
      <c r="O70" s="77">
        <f t="shared" si="21"/>
        <v>5488</v>
      </c>
      <c r="P70" s="77">
        <f t="shared" si="21"/>
        <v>5488</v>
      </c>
      <c r="Q70" s="77">
        <f t="shared" si="21"/>
        <v>5488</v>
      </c>
    </row>
    <row r="71" spans="1:23" ht="38.25">
      <c r="A71" s="11" t="str">
        <f>IF(D71="00",J71,IF(E71="00",J71,IF(F71="000",IF(G71="00",J71,J71),A70)))</f>
        <v>Плата за негативное воздействие на окружающую среду</v>
      </c>
      <c r="B71" s="29"/>
      <c r="C71" s="29" t="s">
        <v>66</v>
      </c>
      <c r="D71" s="29" t="s">
        <v>114</v>
      </c>
      <c r="E71" s="29" t="s">
        <v>47</v>
      </c>
      <c r="F71" s="29" t="s">
        <v>44</v>
      </c>
      <c r="G71" s="29" t="s">
        <v>47</v>
      </c>
      <c r="H71" s="29" t="s">
        <v>45</v>
      </c>
      <c r="I71" s="29" t="s">
        <v>71</v>
      </c>
      <c r="J71" s="12" t="s">
        <v>115</v>
      </c>
      <c r="K71" s="33"/>
      <c r="L71" s="79">
        <f t="shared" ref="L71:Q71" si="22">L72+L73+L74+L77</f>
        <v>5488</v>
      </c>
      <c r="M71" s="79">
        <f t="shared" si="22"/>
        <v>124.11081999999999</v>
      </c>
      <c r="N71" s="79">
        <f t="shared" si="22"/>
        <v>5488</v>
      </c>
      <c r="O71" s="79">
        <f t="shared" si="22"/>
        <v>5488</v>
      </c>
      <c r="P71" s="79">
        <f t="shared" si="22"/>
        <v>5488</v>
      </c>
      <c r="Q71" s="79">
        <f t="shared" si="22"/>
        <v>5488</v>
      </c>
    </row>
    <row r="72" spans="1:23" ht="38.25">
      <c r="A72" s="11" t="str">
        <f>IF(D72="00",J72,IF(E72="00",J72,IF(F72="000",IF(G72="00",J72,J72),A71)))</f>
        <v>Плата за негативное воздействие на окружающую среду</v>
      </c>
      <c r="B72" s="29" t="s">
        <v>116</v>
      </c>
      <c r="C72" s="29" t="s">
        <v>66</v>
      </c>
      <c r="D72" s="29" t="s">
        <v>114</v>
      </c>
      <c r="E72" s="29" t="s">
        <v>47</v>
      </c>
      <c r="F72" s="29" t="s">
        <v>50</v>
      </c>
      <c r="G72" s="29" t="s">
        <v>47</v>
      </c>
      <c r="H72" s="29" t="s">
        <v>45</v>
      </c>
      <c r="I72" s="29" t="s">
        <v>71</v>
      </c>
      <c r="J72" s="12" t="s">
        <v>117</v>
      </c>
      <c r="K72" s="11" t="s">
        <v>187</v>
      </c>
      <c r="L72" s="79">
        <v>381</v>
      </c>
      <c r="M72" s="79">
        <v>18.685559999999999</v>
      </c>
      <c r="N72" s="79">
        <v>381</v>
      </c>
      <c r="O72" s="79">
        <v>381</v>
      </c>
      <c r="P72" s="79">
        <v>381</v>
      </c>
      <c r="Q72" s="79">
        <v>381</v>
      </c>
    </row>
    <row r="73" spans="1:23" ht="38.25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116</v>
      </c>
      <c r="C73" s="29" t="s">
        <v>66</v>
      </c>
      <c r="D73" s="29" t="s">
        <v>114</v>
      </c>
      <c r="E73" s="29" t="s">
        <v>47</v>
      </c>
      <c r="F73" s="29" t="s">
        <v>60</v>
      </c>
      <c r="G73" s="29" t="s">
        <v>47</v>
      </c>
      <c r="H73" s="29" t="s">
        <v>45</v>
      </c>
      <c r="I73" s="29" t="s">
        <v>71</v>
      </c>
      <c r="J73" s="12" t="s">
        <v>118</v>
      </c>
      <c r="K73" s="11" t="s">
        <v>187</v>
      </c>
      <c r="L73" s="79">
        <v>87</v>
      </c>
      <c r="M73" s="79">
        <v>0</v>
      </c>
      <c r="N73" s="79">
        <v>87</v>
      </c>
      <c r="O73" s="79">
        <v>87</v>
      </c>
      <c r="P73" s="79">
        <v>87</v>
      </c>
      <c r="Q73" s="79">
        <v>87</v>
      </c>
    </row>
    <row r="74" spans="1:23" ht="38.25">
      <c r="A74" s="33" t="s">
        <v>115</v>
      </c>
      <c r="B74" s="70"/>
      <c r="C74" s="70" t="s">
        <v>66</v>
      </c>
      <c r="D74" s="70" t="s">
        <v>114</v>
      </c>
      <c r="E74" s="70" t="s">
        <v>47</v>
      </c>
      <c r="F74" s="70" t="s">
        <v>62</v>
      </c>
      <c r="G74" s="70" t="s">
        <v>47</v>
      </c>
      <c r="H74" s="70" t="s">
        <v>45</v>
      </c>
      <c r="I74" s="70" t="s">
        <v>71</v>
      </c>
      <c r="J74" s="69" t="s">
        <v>119</v>
      </c>
      <c r="K74" s="72"/>
      <c r="L74" s="79">
        <f t="shared" ref="L74:Q74" si="23">L75+L76</f>
        <v>5020</v>
      </c>
      <c r="M74" s="79">
        <f t="shared" si="23"/>
        <v>105.42525999999999</v>
      </c>
      <c r="N74" s="79">
        <f t="shared" si="23"/>
        <v>5020</v>
      </c>
      <c r="O74" s="79">
        <f t="shared" si="23"/>
        <v>5020</v>
      </c>
      <c r="P74" s="79">
        <f t="shared" si="23"/>
        <v>5020</v>
      </c>
      <c r="Q74" s="79">
        <f t="shared" si="23"/>
        <v>5020</v>
      </c>
    </row>
    <row r="75" spans="1:23" ht="38.25">
      <c r="A75" s="11" t="str">
        <f>IF(D75="00",J75,IF(E75="00",J75,IF(F75="000",IF(G75="00",J75,J75),A73)))</f>
        <v>Плата за негативное воздействие на окружающую среду</v>
      </c>
      <c r="B75" s="29" t="s">
        <v>116</v>
      </c>
      <c r="C75" s="29" t="s">
        <v>66</v>
      </c>
      <c r="D75" s="29" t="s">
        <v>114</v>
      </c>
      <c r="E75" s="29" t="s">
        <v>47</v>
      </c>
      <c r="F75" s="48" t="s">
        <v>234</v>
      </c>
      <c r="G75" s="29" t="s">
        <v>47</v>
      </c>
      <c r="H75" s="29" t="s">
        <v>45</v>
      </c>
      <c r="I75" s="29" t="s">
        <v>71</v>
      </c>
      <c r="J75" s="53" t="s">
        <v>236</v>
      </c>
      <c r="K75" s="11" t="s">
        <v>187</v>
      </c>
      <c r="L75" s="79">
        <v>4900</v>
      </c>
      <c r="M75" s="79">
        <v>105.42525999999999</v>
      </c>
      <c r="N75" s="79">
        <v>4900</v>
      </c>
      <c r="O75" s="79">
        <v>4900</v>
      </c>
      <c r="P75" s="79">
        <v>4900</v>
      </c>
      <c r="Q75" s="79">
        <v>4900</v>
      </c>
    </row>
    <row r="76" spans="1:23" ht="38.25">
      <c r="A76" s="33" t="s">
        <v>115</v>
      </c>
      <c r="B76" s="29" t="s">
        <v>116</v>
      </c>
      <c r="C76" s="29" t="s">
        <v>66</v>
      </c>
      <c r="D76" s="29" t="s">
        <v>114</v>
      </c>
      <c r="E76" s="29" t="s">
        <v>47</v>
      </c>
      <c r="F76" s="48" t="s">
        <v>235</v>
      </c>
      <c r="G76" s="29" t="s">
        <v>47</v>
      </c>
      <c r="H76" s="29" t="s">
        <v>45</v>
      </c>
      <c r="I76" s="29" t="s">
        <v>71</v>
      </c>
      <c r="J76" s="53" t="s">
        <v>237</v>
      </c>
      <c r="K76" s="11" t="s">
        <v>187</v>
      </c>
      <c r="L76" s="79">
        <v>120</v>
      </c>
      <c r="M76" s="79">
        <v>0</v>
      </c>
      <c r="N76" s="79">
        <v>120</v>
      </c>
      <c r="O76" s="79">
        <v>120</v>
      </c>
      <c r="P76" s="79">
        <v>120</v>
      </c>
      <c r="Q76" s="79">
        <v>120</v>
      </c>
    </row>
    <row r="77" spans="1:23" ht="51">
      <c r="A77" s="33" t="s">
        <v>115</v>
      </c>
      <c r="B77" s="29" t="s">
        <v>116</v>
      </c>
      <c r="C77" s="29" t="s">
        <v>66</v>
      </c>
      <c r="D77" s="29" t="s">
        <v>114</v>
      </c>
      <c r="E77" s="29" t="s">
        <v>47</v>
      </c>
      <c r="F77" s="29" t="s">
        <v>120</v>
      </c>
      <c r="G77" s="29" t="s">
        <v>47</v>
      </c>
      <c r="H77" s="29" t="s">
        <v>45</v>
      </c>
      <c r="I77" s="29" t="s">
        <v>71</v>
      </c>
      <c r="J77" s="12" t="s">
        <v>172</v>
      </c>
      <c r="K77" s="11" t="s">
        <v>187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</row>
    <row r="78" spans="1:23" s="6" customFormat="1" ht="51">
      <c r="A78" s="14" t="s">
        <v>123</v>
      </c>
      <c r="B78" s="63"/>
      <c r="C78" s="63">
        <v>1</v>
      </c>
      <c r="D78" s="63" t="s">
        <v>124</v>
      </c>
      <c r="E78" s="63" t="s">
        <v>43</v>
      </c>
      <c r="F78" s="63" t="s">
        <v>44</v>
      </c>
      <c r="G78" s="63" t="s">
        <v>43</v>
      </c>
      <c r="H78" s="63" t="s">
        <v>45</v>
      </c>
      <c r="I78" s="63" t="s">
        <v>44</v>
      </c>
      <c r="J78" s="60" t="s">
        <v>125</v>
      </c>
      <c r="K78" s="66"/>
      <c r="L78" s="77">
        <f t="shared" ref="L78:Q78" si="24">L79+L81</f>
        <v>220</v>
      </c>
      <c r="M78" s="77">
        <f t="shared" si="24"/>
        <v>16.600000000000001</v>
      </c>
      <c r="N78" s="77">
        <f t="shared" si="24"/>
        <v>220</v>
      </c>
      <c r="O78" s="77">
        <f t="shared" si="24"/>
        <v>190</v>
      </c>
      <c r="P78" s="77">
        <f t="shared" si="24"/>
        <v>190</v>
      </c>
      <c r="Q78" s="77">
        <f t="shared" si="24"/>
        <v>190</v>
      </c>
    </row>
    <row r="79" spans="1:23" s="7" customFormat="1" ht="25.5">
      <c r="A79" s="12" t="s">
        <v>94</v>
      </c>
      <c r="B79" s="29"/>
      <c r="C79" s="29">
        <v>1</v>
      </c>
      <c r="D79" s="29" t="s">
        <v>124</v>
      </c>
      <c r="E79" s="29" t="s">
        <v>47</v>
      </c>
      <c r="F79" s="29" t="s">
        <v>44</v>
      </c>
      <c r="G79" s="29" t="s">
        <v>43</v>
      </c>
      <c r="H79" s="29" t="s">
        <v>45</v>
      </c>
      <c r="I79" s="29">
        <v>130</v>
      </c>
      <c r="J79" s="12" t="s">
        <v>94</v>
      </c>
      <c r="K79" s="33"/>
      <c r="L79" s="79">
        <f t="shared" ref="L79:Q79" si="25">L80</f>
        <v>180</v>
      </c>
      <c r="M79" s="79">
        <f t="shared" si="25"/>
        <v>16.600000000000001</v>
      </c>
      <c r="N79" s="79">
        <f t="shared" si="25"/>
        <v>180</v>
      </c>
      <c r="O79" s="79">
        <f t="shared" si="25"/>
        <v>190</v>
      </c>
      <c r="P79" s="79">
        <f t="shared" si="25"/>
        <v>190</v>
      </c>
      <c r="Q79" s="79">
        <f t="shared" si="25"/>
        <v>190</v>
      </c>
      <c r="R79" s="2"/>
      <c r="S79" s="2"/>
      <c r="T79" s="2"/>
      <c r="U79" s="2"/>
      <c r="V79" s="2"/>
      <c r="W79" s="2"/>
    </row>
    <row r="80" spans="1:23" s="7" customFormat="1" ht="63.75">
      <c r="A80" s="12" t="s">
        <v>94</v>
      </c>
      <c r="B80" s="29" t="s">
        <v>146</v>
      </c>
      <c r="C80" s="29">
        <v>1</v>
      </c>
      <c r="D80" s="29" t="s">
        <v>124</v>
      </c>
      <c r="E80" s="29" t="s">
        <v>47</v>
      </c>
      <c r="F80" s="29" t="s">
        <v>95</v>
      </c>
      <c r="G80" s="29" t="s">
        <v>83</v>
      </c>
      <c r="H80" s="29" t="s">
        <v>45</v>
      </c>
      <c r="I80" s="29">
        <v>130</v>
      </c>
      <c r="J80" s="12" t="s">
        <v>96</v>
      </c>
      <c r="K80" s="33" t="s">
        <v>183</v>
      </c>
      <c r="L80" s="79">
        <v>180</v>
      </c>
      <c r="M80" s="79">
        <v>16.600000000000001</v>
      </c>
      <c r="N80" s="79">
        <v>180</v>
      </c>
      <c r="O80" s="79">
        <v>190</v>
      </c>
      <c r="P80" s="79">
        <v>190</v>
      </c>
      <c r="Q80" s="79">
        <v>190</v>
      </c>
      <c r="R80" s="2"/>
      <c r="S80" s="2"/>
      <c r="T80" s="2"/>
      <c r="U80" s="2"/>
      <c r="V80" s="2"/>
      <c r="W80" s="2"/>
    </row>
    <row r="81" spans="1:23" s="7" customFormat="1" ht="25.5">
      <c r="A81" s="12" t="s">
        <v>97</v>
      </c>
      <c r="B81" s="29"/>
      <c r="C81" s="29">
        <v>1</v>
      </c>
      <c r="D81" s="29" t="s">
        <v>124</v>
      </c>
      <c r="E81" s="29" t="s">
        <v>53</v>
      </c>
      <c r="F81" s="29" t="s">
        <v>44</v>
      </c>
      <c r="G81" s="29" t="s">
        <v>43</v>
      </c>
      <c r="H81" s="29" t="s">
        <v>45</v>
      </c>
      <c r="I81" s="29">
        <v>130</v>
      </c>
      <c r="J81" s="12" t="s">
        <v>97</v>
      </c>
      <c r="K81" s="33"/>
      <c r="L81" s="79">
        <f t="shared" ref="L81:Q81" si="26">L82+L83+L84</f>
        <v>40</v>
      </c>
      <c r="M81" s="79">
        <f t="shared" si="26"/>
        <v>0</v>
      </c>
      <c r="N81" s="79">
        <f t="shared" si="26"/>
        <v>40</v>
      </c>
      <c r="O81" s="79">
        <f t="shared" si="26"/>
        <v>0</v>
      </c>
      <c r="P81" s="79">
        <f t="shared" si="26"/>
        <v>0</v>
      </c>
      <c r="Q81" s="79">
        <f t="shared" si="26"/>
        <v>0</v>
      </c>
      <c r="R81" s="2"/>
      <c r="S81" s="2"/>
      <c r="T81" s="2"/>
      <c r="U81" s="2"/>
      <c r="V81" s="2"/>
      <c r="W81" s="2"/>
    </row>
    <row r="82" spans="1:23" s="7" customFormat="1" ht="63.75">
      <c r="A82" s="12" t="s">
        <v>97</v>
      </c>
      <c r="B82" s="48" t="s">
        <v>146</v>
      </c>
      <c r="C82" s="29">
        <v>1</v>
      </c>
      <c r="D82" s="29" t="s">
        <v>124</v>
      </c>
      <c r="E82" s="29" t="s">
        <v>53</v>
      </c>
      <c r="F82" s="29" t="s">
        <v>95</v>
      </c>
      <c r="G82" s="29" t="s">
        <v>83</v>
      </c>
      <c r="H82" s="29" t="s">
        <v>45</v>
      </c>
      <c r="I82" s="29">
        <v>130</v>
      </c>
      <c r="J82" s="12" t="s">
        <v>98</v>
      </c>
      <c r="K82" s="33" t="s">
        <v>183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2"/>
      <c r="S82" s="2"/>
      <c r="T82" s="2"/>
      <c r="U82" s="2"/>
      <c r="V82" s="2"/>
      <c r="W82" s="2"/>
    </row>
    <row r="83" spans="1:23" s="7" customFormat="1" ht="63.75">
      <c r="A83" s="12" t="s">
        <v>97</v>
      </c>
      <c r="B83" s="29" t="s">
        <v>100</v>
      </c>
      <c r="C83" s="29">
        <v>1</v>
      </c>
      <c r="D83" s="29" t="s">
        <v>124</v>
      </c>
      <c r="E83" s="29" t="s">
        <v>53</v>
      </c>
      <c r="F83" s="29" t="s">
        <v>95</v>
      </c>
      <c r="G83" s="29" t="s">
        <v>83</v>
      </c>
      <c r="H83" s="29" t="s">
        <v>45</v>
      </c>
      <c r="I83" s="29">
        <v>130</v>
      </c>
      <c r="J83" s="12" t="s">
        <v>98</v>
      </c>
      <c r="K83" s="33" t="s">
        <v>191</v>
      </c>
      <c r="L83" s="79">
        <v>40</v>
      </c>
      <c r="M83" s="79">
        <v>0</v>
      </c>
      <c r="N83" s="79">
        <v>40</v>
      </c>
      <c r="O83" s="79">
        <v>0</v>
      </c>
      <c r="P83" s="79">
        <v>0</v>
      </c>
      <c r="Q83" s="79">
        <v>0</v>
      </c>
      <c r="R83" s="2"/>
      <c r="S83" s="2"/>
      <c r="T83" s="2"/>
      <c r="U83" s="2"/>
      <c r="V83" s="2"/>
      <c r="W83" s="2"/>
    </row>
    <row r="84" spans="1:23" s="7" customFormat="1" ht="63.75">
      <c r="A84" s="12" t="s">
        <v>97</v>
      </c>
      <c r="B84" s="29" t="s">
        <v>189</v>
      </c>
      <c r="C84" s="29">
        <v>1</v>
      </c>
      <c r="D84" s="29" t="s">
        <v>124</v>
      </c>
      <c r="E84" s="29" t="s">
        <v>53</v>
      </c>
      <c r="F84" s="29" t="s">
        <v>95</v>
      </c>
      <c r="G84" s="29" t="s">
        <v>83</v>
      </c>
      <c r="H84" s="29" t="s">
        <v>45</v>
      </c>
      <c r="I84" s="29">
        <v>130</v>
      </c>
      <c r="J84" s="12" t="s">
        <v>98</v>
      </c>
      <c r="K84" s="33" t="s">
        <v>190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2"/>
      <c r="S84" s="2"/>
      <c r="T84" s="2"/>
      <c r="U84" s="2"/>
      <c r="V84" s="2"/>
      <c r="W84" s="2"/>
    </row>
    <row r="85" spans="1:23" s="6" customFormat="1" ht="51">
      <c r="A85" s="14" t="s">
        <v>129</v>
      </c>
      <c r="B85" s="63"/>
      <c r="C85" s="63" t="s">
        <v>66</v>
      </c>
      <c r="D85" s="63" t="s">
        <v>130</v>
      </c>
      <c r="E85" s="63" t="s">
        <v>43</v>
      </c>
      <c r="F85" s="63" t="s">
        <v>44</v>
      </c>
      <c r="G85" s="63" t="s">
        <v>43</v>
      </c>
      <c r="H85" s="63" t="s">
        <v>45</v>
      </c>
      <c r="I85" s="63" t="s">
        <v>44</v>
      </c>
      <c r="J85" s="60" t="s">
        <v>129</v>
      </c>
      <c r="K85" s="66"/>
      <c r="L85" s="77">
        <f t="shared" ref="L85:Q85" si="27">L86+L88</f>
        <v>1612</v>
      </c>
      <c r="M85" s="77">
        <f t="shared" si="27"/>
        <v>15478.9233</v>
      </c>
      <c r="N85" s="77">
        <f t="shared" si="27"/>
        <v>15790.923000000001</v>
      </c>
      <c r="O85" s="77">
        <f t="shared" si="27"/>
        <v>1622</v>
      </c>
      <c r="P85" s="77">
        <f t="shared" si="27"/>
        <v>1622</v>
      </c>
      <c r="Q85" s="77">
        <f t="shared" si="27"/>
        <v>1622</v>
      </c>
    </row>
    <row r="86" spans="1:23" ht="165.75">
      <c r="A86" s="12" t="s">
        <v>131</v>
      </c>
      <c r="B86" s="29"/>
      <c r="C86" s="29" t="s">
        <v>66</v>
      </c>
      <c r="D86" s="29" t="s">
        <v>130</v>
      </c>
      <c r="E86" s="29" t="s">
        <v>53</v>
      </c>
      <c r="F86" s="29" t="s">
        <v>44</v>
      </c>
      <c r="G86" s="29" t="s">
        <v>43</v>
      </c>
      <c r="H86" s="29" t="s">
        <v>45</v>
      </c>
      <c r="I86" s="29" t="s">
        <v>44</v>
      </c>
      <c r="J86" s="12" t="s">
        <v>131</v>
      </c>
      <c r="K86" s="33"/>
      <c r="L86" s="79">
        <f t="shared" ref="L86:Q86" si="28">L87</f>
        <v>312</v>
      </c>
      <c r="M86" s="79">
        <f t="shared" si="28"/>
        <v>0</v>
      </c>
      <c r="N86" s="79">
        <f t="shared" si="28"/>
        <v>312</v>
      </c>
      <c r="O86" s="79">
        <f t="shared" si="28"/>
        <v>230</v>
      </c>
      <c r="P86" s="79">
        <f t="shared" si="28"/>
        <v>230</v>
      </c>
      <c r="Q86" s="79">
        <f t="shared" si="28"/>
        <v>230</v>
      </c>
    </row>
    <row r="87" spans="1:23" ht="165.75">
      <c r="A87" s="12" t="s">
        <v>131</v>
      </c>
      <c r="B87" s="29" t="s">
        <v>146</v>
      </c>
      <c r="C87" s="29" t="s">
        <v>66</v>
      </c>
      <c r="D87" s="29" t="s">
        <v>130</v>
      </c>
      <c r="E87" s="29" t="s">
        <v>53</v>
      </c>
      <c r="F87" s="29" t="s">
        <v>139</v>
      </c>
      <c r="G87" s="29" t="s">
        <v>83</v>
      </c>
      <c r="H87" s="29" t="s">
        <v>45</v>
      </c>
      <c r="I87" s="29" t="s">
        <v>126</v>
      </c>
      <c r="J87" s="12" t="s">
        <v>101</v>
      </c>
      <c r="K87" s="33" t="s">
        <v>183</v>
      </c>
      <c r="L87" s="79">
        <v>312</v>
      </c>
      <c r="M87" s="79">
        <v>0</v>
      </c>
      <c r="N87" s="79">
        <v>312</v>
      </c>
      <c r="O87" s="79">
        <v>230</v>
      </c>
      <c r="P87" s="79">
        <v>230</v>
      </c>
      <c r="Q87" s="79">
        <v>230</v>
      </c>
    </row>
    <row r="88" spans="1:23" s="7" customFormat="1" ht="76.5">
      <c r="A88" s="12" t="s">
        <v>132</v>
      </c>
      <c r="B88" s="29" t="s">
        <v>44</v>
      </c>
      <c r="C88" s="29">
        <v>1</v>
      </c>
      <c r="D88" s="29">
        <v>14</v>
      </c>
      <c r="E88" s="29" t="s">
        <v>89</v>
      </c>
      <c r="F88" s="29" t="s">
        <v>44</v>
      </c>
      <c r="G88" s="29" t="s">
        <v>43</v>
      </c>
      <c r="H88" s="29" t="s">
        <v>45</v>
      </c>
      <c r="I88" s="29">
        <v>430</v>
      </c>
      <c r="J88" s="12" t="s">
        <v>132</v>
      </c>
      <c r="K88" s="33"/>
      <c r="L88" s="79">
        <f>L89+L90+L91</f>
        <v>1300</v>
      </c>
      <c r="M88" s="79">
        <f>M89+M90+M91</f>
        <v>15478.9233</v>
      </c>
      <c r="N88" s="79">
        <f>N89+N90+N91</f>
        <v>15478.923000000001</v>
      </c>
      <c r="O88" s="79">
        <f>O89+O90</f>
        <v>1392</v>
      </c>
      <c r="P88" s="79">
        <f>P89+P90</f>
        <v>1392</v>
      </c>
      <c r="Q88" s="79">
        <f>Q89+Q90</f>
        <v>1392</v>
      </c>
    </row>
    <row r="89" spans="1:23" ht="63.75">
      <c r="A89" s="12" t="s">
        <v>102</v>
      </c>
      <c r="B89" s="29" t="s">
        <v>146</v>
      </c>
      <c r="C89" s="29">
        <v>1</v>
      </c>
      <c r="D89" s="29">
        <v>14</v>
      </c>
      <c r="E89" s="29" t="s">
        <v>89</v>
      </c>
      <c r="F89" s="29" t="s">
        <v>121</v>
      </c>
      <c r="G89" s="29" t="s">
        <v>83</v>
      </c>
      <c r="H89" s="29" t="s">
        <v>45</v>
      </c>
      <c r="I89" s="29">
        <v>430</v>
      </c>
      <c r="J89" s="12" t="s">
        <v>173</v>
      </c>
      <c r="K89" s="33" t="s">
        <v>183</v>
      </c>
      <c r="L89" s="79">
        <v>1300</v>
      </c>
      <c r="M89" s="79">
        <v>15478.9233</v>
      </c>
      <c r="N89" s="79">
        <v>15478.923000000001</v>
      </c>
      <c r="O89" s="79">
        <v>1392</v>
      </c>
      <c r="P89" s="79">
        <v>1392</v>
      </c>
      <c r="Q89" s="79">
        <v>1392</v>
      </c>
    </row>
    <row r="90" spans="1:23" ht="63.75">
      <c r="A90" s="12" t="s">
        <v>102</v>
      </c>
      <c r="B90" s="29" t="s">
        <v>146</v>
      </c>
      <c r="C90" s="29">
        <v>1</v>
      </c>
      <c r="D90" s="29">
        <v>14</v>
      </c>
      <c r="E90" s="29" t="s">
        <v>89</v>
      </c>
      <c r="F90" s="29" t="s">
        <v>153</v>
      </c>
      <c r="G90" s="29" t="s">
        <v>83</v>
      </c>
      <c r="H90" s="29" t="s">
        <v>45</v>
      </c>
      <c r="I90" s="29">
        <v>430</v>
      </c>
      <c r="J90" s="12" t="s">
        <v>103</v>
      </c>
      <c r="K90" s="33" t="s">
        <v>183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</row>
    <row r="91" spans="1:23" ht="63.75">
      <c r="A91" s="12" t="s">
        <v>102</v>
      </c>
      <c r="B91" s="29" t="s">
        <v>146</v>
      </c>
      <c r="C91" s="29" t="s">
        <v>66</v>
      </c>
      <c r="D91" s="29">
        <v>14</v>
      </c>
      <c r="E91" s="29" t="s">
        <v>89</v>
      </c>
      <c r="F91" s="29" t="s">
        <v>226</v>
      </c>
      <c r="G91" s="29" t="s">
        <v>43</v>
      </c>
      <c r="H91" s="29" t="s">
        <v>45</v>
      </c>
      <c r="I91" s="29">
        <v>430</v>
      </c>
      <c r="J91" s="12" t="s">
        <v>103</v>
      </c>
      <c r="K91" s="33" t="s">
        <v>183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</row>
    <row r="92" spans="1:23" s="6" customFormat="1" ht="25.5">
      <c r="A92" s="14" t="s">
        <v>134</v>
      </c>
      <c r="B92" s="63"/>
      <c r="C92" s="63">
        <v>1</v>
      </c>
      <c r="D92" s="63" t="s">
        <v>135</v>
      </c>
      <c r="E92" s="63" t="s">
        <v>43</v>
      </c>
      <c r="F92" s="63" t="s">
        <v>44</v>
      </c>
      <c r="G92" s="63" t="s">
        <v>43</v>
      </c>
      <c r="H92" s="63" t="s">
        <v>45</v>
      </c>
      <c r="I92" s="63" t="s">
        <v>44</v>
      </c>
      <c r="J92" s="60" t="s">
        <v>136</v>
      </c>
      <c r="K92" s="66"/>
      <c r="L92" s="77">
        <f t="shared" ref="L92:Q92" si="29">L93+L96+L101</f>
        <v>1035.8</v>
      </c>
      <c r="M92" s="77">
        <f t="shared" si="29"/>
        <v>63.975000000000001</v>
      </c>
      <c r="N92" s="77">
        <f t="shared" si="29"/>
        <v>1099.7749999999999</v>
      </c>
      <c r="O92" s="77">
        <f t="shared" si="29"/>
        <v>0</v>
      </c>
      <c r="P92" s="77">
        <f t="shared" si="29"/>
        <v>0</v>
      </c>
      <c r="Q92" s="77">
        <f t="shared" si="29"/>
        <v>0</v>
      </c>
    </row>
    <row r="93" spans="1:23" ht="51">
      <c r="A93" s="31" t="s">
        <v>256</v>
      </c>
      <c r="B93" s="32"/>
      <c r="C93" s="32">
        <v>1</v>
      </c>
      <c r="D93" s="32" t="s">
        <v>135</v>
      </c>
      <c r="E93" s="32" t="s">
        <v>47</v>
      </c>
      <c r="F93" s="32" t="s">
        <v>44</v>
      </c>
      <c r="G93" s="32" t="s">
        <v>43</v>
      </c>
      <c r="H93" s="32" t="s">
        <v>45</v>
      </c>
      <c r="I93" s="32" t="s">
        <v>133</v>
      </c>
      <c r="J93" s="31" t="s">
        <v>256</v>
      </c>
      <c r="K93" s="47"/>
      <c r="L93" s="83">
        <f t="shared" ref="L93:Q93" si="30">L94+L95</f>
        <v>375</v>
      </c>
      <c r="M93" s="83">
        <f t="shared" si="30"/>
        <v>0</v>
      </c>
      <c r="N93" s="83">
        <f t="shared" si="30"/>
        <v>375</v>
      </c>
      <c r="O93" s="83">
        <f t="shared" si="30"/>
        <v>0</v>
      </c>
      <c r="P93" s="83">
        <f t="shared" si="30"/>
        <v>0</v>
      </c>
      <c r="Q93" s="83">
        <f t="shared" si="30"/>
        <v>0</v>
      </c>
    </row>
    <row r="94" spans="1:23" s="6" customFormat="1" ht="102">
      <c r="A94" s="12" t="s">
        <v>254</v>
      </c>
      <c r="B94" s="99" t="s">
        <v>137</v>
      </c>
      <c r="C94" s="29">
        <v>1</v>
      </c>
      <c r="D94" s="29" t="s">
        <v>135</v>
      </c>
      <c r="E94" s="29" t="s">
        <v>47</v>
      </c>
      <c r="F94" s="29" t="s">
        <v>238</v>
      </c>
      <c r="G94" s="29" t="s">
        <v>47</v>
      </c>
      <c r="H94" s="29" t="s">
        <v>45</v>
      </c>
      <c r="I94" s="29" t="s">
        <v>133</v>
      </c>
      <c r="J94" s="12" t="s">
        <v>255</v>
      </c>
      <c r="K94" s="11" t="s">
        <v>194</v>
      </c>
      <c r="L94" s="79">
        <v>285</v>
      </c>
      <c r="M94" s="79">
        <v>0</v>
      </c>
      <c r="N94" s="79">
        <v>285</v>
      </c>
      <c r="O94" s="79">
        <v>0</v>
      </c>
      <c r="P94" s="79">
        <v>0</v>
      </c>
      <c r="Q94" s="79">
        <v>0</v>
      </c>
    </row>
    <row r="95" spans="1:23" s="100" customFormat="1" ht="242.25">
      <c r="A95" s="12" t="s">
        <v>257</v>
      </c>
      <c r="B95" s="99" t="s">
        <v>104</v>
      </c>
      <c r="C95" s="99" t="s">
        <v>66</v>
      </c>
      <c r="D95" s="99" t="s">
        <v>135</v>
      </c>
      <c r="E95" s="99" t="s">
        <v>47</v>
      </c>
      <c r="F95" s="99" t="s">
        <v>240</v>
      </c>
      <c r="G95" s="99" t="s">
        <v>47</v>
      </c>
      <c r="H95" s="99" t="s">
        <v>45</v>
      </c>
      <c r="I95" s="99" t="s">
        <v>133</v>
      </c>
      <c r="J95" s="12" t="s">
        <v>253</v>
      </c>
      <c r="K95" s="33" t="s">
        <v>193</v>
      </c>
      <c r="L95" s="78">
        <v>90</v>
      </c>
      <c r="M95" s="78">
        <v>0</v>
      </c>
      <c r="N95" s="78">
        <v>90</v>
      </c>
      <c r="O95" s="78">
        <v>0</v>
      </c>
      <c r="P95" s="78">
        <v>0</v>
      </c>
      <c r="Q95" s="78">
        <v>0</v>
      </c>
    </row>
    <row r="96" spans="1:23" ht="197.25" customHeight="1">
      <c r="A96" s="31" t="s">
        <v>258</v>
      </c>
      <c r="B96" s="32"/>
      <c r="C96" s="32">
        <v>1</v>
      </c>
      <c r="D96" s="32" t="s">
        <v>135</v>
      </c>
      <c r="E96" s="32" t="s">
        <v>91</v>
      </c>
      <c r="F96" s="32" t="s">
        <v>44</v>
      </c>
      <c r="G96" s="32" t="s">
        <v>43</v>
      </c>
      <c r="H96" s="32" t="s">
        <v>45</v>
      </c>
      <c r="I96" s="32" t="s">
        <v>133</v>
      </c>
      <c r="J96" s="31" t="s">
        <v>258</v>
      </c>
      <c r="K96" s="47"/>
      <c r="L96" s="83">
        <f t="shared" ref="L96:Q96" si="31">L97+L98+L99+L100</f>
        <v>660.8</v>
      </c>
      <c r="M96" s="83">
        <f t="shared" si="31"/>
        <v>0</v>
      </c>
      <c r="N96" s="83">
        <f t="shared" si="31"/>
        <v>660.8</v>
      </c>
      <c r="O96" s="83">
        <f t="shared" si="31"/>
        <v>0</v>
      </c>
      <c r="P96" s="83">
        <f t="shared" si="31"/>
        <v>0</v>
      </c>
      <c r="Q96" s="83">
        <f t="shared" si="31"/>
        <v>0</v>
      </c>
    </row>
    <row r="97" spans="1:17" s="7" customFormat="1" ht="140.25">
      <c r="A97" s="12" t="s">
        <v>259</v>
      </c>
      <c r="B97" s="29" t="s">
        <v>146</v>
      </c>
      <c r="C97" s="29" t="s">
        <v>66</v>
      </c>
      <c r="D97" s="29" t="s">
        <v>135</v>
      </c>
      <c r="E97" s="29" t="s">
        <v>91</v>
      </c>
      <c r="F97" s="29" t="s">
        <v>241</v>
      </c>
      <c r="G97" s="29" t="s">
        <v>83</v>
      </c>
      <c r="H97" s="29" t="s">
        <v>228</v>
      </c>
      <c r="I97" s="29" t="s">
        <v>133</v>
      </c>
      <c r="J97" s="12" t="s">
        <v>259</v>
      </c>
      <c r="K97" s="33" t="s">
        <v>183</v>
      </c>
      <c r="L97" s="79">
        <v>550</v>
      </c>
      <c r="M97" s="79">
        <v>0</v>
      </c>
      <c r="N97" s="79">
        <v>550</v>
      </c>
      <c r="O97" s="79">
        <v>0</v>
      </c>
      <c r="P97" s="79">
        <v>0</v>
      </c>
      <c r="Q97" s="79">
        <v>0</v>
      </c>
    </row>
    <row r="98" spans="1:17" s="7" customFormat="1" ht="140.25">
      <c r="A98" s="12" t="s">
        <v>259</v>
      </c>
      <c r="B98" s="29" t="s">
        <v>146</v>
      </c>
      <c r="C98" s="29" t="s">
        <v>66</v>
      </c>
      <c r="D98" s="29" t="s">
        <v>135</v>
      </c>
      <c r="E98" s="29" t="s">
        <v>91</v>
      </c>
      <c r="F98" s="29" t="s">
        <v>241</v>
      </c>
      <c r="G98" s="29" t="s">
        <v>83</v>
      </c>
      <c r="H98" s="29" t="s">
        <v>227</v>
      </c>
      <c r="I98" s="29" t="s">
        <v>133</v>
      </c>
      <c r="J98" s="12" t="s">
        <v>259</v>
      </c>
      <c r="K98" s="33" t="s">
        <v>183</v>
      </c>
      <c r="L98" s="79">
        <v>85</v>
      </c>
      <c r="M98" s="79">
        <v>0</v>
      </c>
      <c r="N98" s="79">
        <v>85</v>
      </c>
      <c r="O98" s="79">
        <v>0</v>
      </c>
      <c r="P98" s="79">
        <v>0</v>
      </c>
      <c r="Q98" s="79">
        <v>0</v>
      </c>
    </row>
    <row r="99" spans="1:17" s="7" customFormat="1" ht="140.25">
      <c r="A99" s="12" t="s">
        <v>259</v>
      </c>
      <c r="B99" s="29" t="s">
        <v>100</v>
      </c>
      <c r="C99" s="29" t="s">
        <v>66</v>
      </c>
      <c r="D99" s="29" t="s">
        <v>135</v>
      </c>
      <c r="E99" s="29" t="s">
        <v>91</v>
      </c>
      <c r="F99" s="29" t="s">
        <v>241</v>
      </c>
      <c r="G99" s="29" t="s">
        <v>83</v>
      </c>
      <c r="H99" s="29" t="s">
        <v>45</v>
      </c>
      <c r="I99" s="29" t="s">
        <v>133</v>
      </c>
      <c r="J99" s="12" t="s">
        <v>259</v>
      </c>
      <c r="K99" s="73" t="s">
        <v>5</v>
      </c>
      <c r="L99" s="79">
        <v>7</v>
      </c>
      <c r="M99" s="79">
        <v>0</v>
      </c>
      <c r="N99" s="79">
        <v>7</v>
      </c>
      <c r="O99" s="79">
        <v>0</v>
      </c>
      <c r="P99" s="79">
        <v>0</v>
      </c>
      <c r="Q99" s="79">
        <v>0</v>
      </c>
    </row>
    <row r="100" spans="1:17" s="7" customFormat="1" ht="140.25">
      <c r="A100" s="12" t="s">
        <v>259</v>
      </c>
      <c r="B100" s="29" t="s">
        <v>189</v>
      </c>
      <c r="C100" s="29" t="s">
        <v>66</v>
      </c>
      <c r="D100" s="29" t="s">
        <v>135</v>
      </c>
      <c r="E100" s="29" t="s">
        <v>91</v>
      </c>
      <c r="F100" s="29" t="s">
        <v>241</v>
      </c>
      <c r="G100" s="29" t="s">
        <v>83</v>
      </c>
      <c r="H100" s="29" t="s">
        <v>45</v>
      </c>
      <c r="I100" s="29" t="s">
        <v>133</v>
      </c>
      <c r="J100" s="12" t="s">
        <v>259</v>
      </c>
      <c r="K100" s="73" t="s">
        <v>239</v>
      </c>
      <c r="L100" s="79">
        <v>18.8</v>
      </c>
      <c r="M100" s="79">
        <v>0</v>
      </c>
      <c r="N100" s="79">
        <v>18.8</v>
      </c>
      <c r="O100" s="79">
        <v>0</v>
      </c>
      <c r="P100" s="79">
        <v>0</v>
      </c>
      <c r="Q100" s="79">
        <v>0</v>
      </c>
    </row>
    <row r="101" spans="1:17" ht="38.25">
      <c r="A101" s="31" t="s">
        <v>260</v>
      </c>
      <c r="B101" s="32"/>
      <c r="C101" s="32">
        <v>1</v>
      </c>
      <c r="D101" s="32" t="s">
        <v>135</v>
      </c>
      <c r="E101" s="32" t="s">
        <v>215</v>
      </c>
      <c r="F101" s="32" t="s">
        <v>44</v>
      </c>
      <c r="G101" s="32" t="s">
        <v>43</v>
      </c>
      <c r="H101" s="32" t="s">
        <v>45</v>
      </c>
      <c r="I101" s="32" t="s">
        <v>133</v>
      </c>
      <c r="J101" s="31" t="s">
        <v>260</v>
      </c>
      <c r="K101" s="47"/>
      <c r="L101" s="83">
        <f t="shared" ref="L101:Q101" si="32">L102+L103+L104+L105</f>
        <v>0</v>
      </c>
      <c r="M101" s="83">
        <f t="shared" si="32"/>
        <v>63.975000000000001</v>
      </c>
      <c r="N101" s="83">
        <f t="shared" si="32"/>
        <v>63.975000000000001</v>
      </c>
      <c r="O101" s="83">
        <f t="shared" si="32"/>
        <v>0</v>
      </c>
      <c r="P101" s="83">
        <f t="shared" si="32"/>
        <v>0</v>
      </c>
      <c r="Q101" s="83">
        <f t="shared" si="32"/>
        <v>0</v>
      </c>
    </row>
    <row r="102" spans="1:17" ht="140.25">
      <c r="A102" s="12" t="s">
        <v>261</v>
      </c>
      <c r="B102" s="29" t="s">
        <v>68</v>
      </c>
      <c r="C102" s="29">
        <v>1</v>
      </c>
      <c r="D102" s="29" t="s">
        <v>135</v>
      </c>
      <c r="E102" s="29" t="s">
        <v>215</v>
      </c>
      <c r="F102" s="29" t="s">
        <v>238</v>
      </c>
      <c r="G102" s="29" t="s">
        <v>47</v>
      </c>
      <c r="H102" s="29" t="s">
        <v>262</v>
      </c>
      <c r="I102" s="29" t="s">
        <v>133</v>
      </c>
      <c r="J102" s="12" t="s">
        <v>261</v>
      </c>
      <c r="K102" s="11" t="s">
        <v>181</v>
      </c>
      <c r="L102" s="79">
        <v>0</v>
      </c>
      <c r="M102" s="79">
        <v>2</v>
      </c>
      <c r="N102" s="79">
        <v>2</v>
      </c>
      <c r="O102" s="79">
        <v>0</v>
      </c>
      <c r="P102" s="79">
        <v>0</v>
      </c>
      <c r="Q102" s="79">
        <v>0</v>
      </c>
    </row>
    <row r="103" spans="1:17" ht="140.25">
      <c r="A103" s="12" t="s">
        <v>261</v>
      </c>
      <c r="B103" s="29" t="s">
        <v>137</v>
      </c>
      <c r="C103" s="29">
        <v>1</v>
      </c>
      <c r="D103" s="29" t="s">
        <v>135</v>
      </c>
      <c r="E103" s="29" t="s">
        <v>215</v>
      </c>
      <c r="F103" s="29" t="s">
        <v>238</v>
      </c>
      <c r="G103" s="29" t="s">
        <v>47</v>
      </c>
      <c r="H103" s="29" t="s">
        <v>262</v>
      </c>
      <c r="I103" s="29" t="s">
        <v>133</v>
      </c>
      <c r="J103" s="12" t="s">
        <v>261</v>
      </c>
      <c r="K103" s="11" t="s">
        <v>263</v>
      </c>
      <c r="L103" s="79">
        <v>0</v>
      </c>
      <c r="M103" s="79">
        <v>28.5</v>
      </c>
      <c r="N103" s="79">
        <v>28.5</v>
      </c>
      <c r="O103" s="79">
        <v>0</v>
      </c>
      <c r="P103" s="79">
        <v>0</v>
      </c>
      <c r="Q103" s="79">
        <v>0</v>
      </c>
    </row>
    <row r="104" spans="1:17" ht="140.25">
      <c r="A104" s="12" t="s">
        <v>261</v>
      </c>
      <c r="B104" s="29" t="s">
        <v>159</v>
      </c>
      <c r="C104" s="29">
        <v>1</v>
      </c>
      <c r="D104" s="29" t="s">
        <v>135</v>
      </c>
      <c r="E104" s="29" t="s">
        <v>215</v>
      </c>
      <c r="F104" s="29" t="s">
        <v>238</v>
      </c>
      <c r="G104" s="29" t="s">
        <v>47</v>
      </c>
      <c r="H104" s="29" t="s">
        <v>262</v>
      </c>
      <c r="I104" s="29" t="s">
        <v>133</v>
      </c>
      <c r="J104" s="12" t="s">
        <v>261</v>
      </c>
      <c r="K104" s="33" t="s">
        <v>195</v>
      </c>
      <c r="L104" s="79">
        <v>0</v>
      </c>
      <c r="M104" s="79">
        <v>0.5</v>
      </c>
      <c r="N104" s="79">
        <v>0.5</v>
      </c>
      <c r="O104" s="79">
        <v>0</v>
      </c>
      <c r="P104" s="79">
        <v>0</v>
      </c>
      <c r="Q104" s="79">
        <v>0</v>
      </c>
    </row>
    <row r="105" spans="1:17" ht="153">
      <c r="A105" s="12" t="s">
        <v>264</v>
      </c>
      <c r="B105" s="29" t="s">
        <v>68</v>
      </c>
      <c r="C105" s="29">
        <v>1</v>
      </c>
      <c r="D105" s="29" t="s">
        <v>135</v>
      </c>
      <c r="E105" s="29" t="s">
        <v>215</v>
      </c>
      <c r="F105" s="29" t="s">
        <v>265</v>
      </c>
      <c r="G105" s="29" t="s">
        <v>47</v>
      </c>
      <c r="H105" s="29" t="s">
        <v>45</v>
      </c>
      <c r="I105" s="29" t="s">
        <v>133</v>
      </c>
      <c r="J105" s="12" t="s">
        <v>261</v>
      </c>
      <c r="K105" s="11" t="s">
        <v>181</v>
      </c>
      <c r="L105" s="79">
        <v>0</v>
      </c>
      <c r="M105" s="79">
        <v>32.975000000000001</v>
      </c>
      <c r="N105" s="79">
        <v>32.975000000000001</v>
      </c>
      <c r="O105" s="79">
        <v>0</v>
      </c>
      <c r="P105" s="79">
        <v>0</v>
      </c>
      <c r="Q105" s="79">
        <v>0</v>
      </c>
    </row>
    <row r="106" spans="1:17" s="5" customFormat="1" ht="25.5">
      <c r="A106" s="14" t="s">
        <v>160</v>
      </c>
      <c r="B106" s="63"/>
      <c r="C106" s="63" t="s">
        <v>66</v>
      </c>
      <c r="D106" s="63" t="s">
        <v>161</v>
      </c>
      <c r="E106" s="63" t="s">
        <v>43</v>
      </c>
      <c r="F106" s="63" t="s">
        <v>44</v>
      </c>
      <c r="G106" s="63" t="s">
        <v>43</v>
      </c>
      <c r="H106" s="63" t="s">
        <v>45</v>
      </c>
      <c r="I106" s="63" t="s">
        <v>44</v>
      </c>
      <c r="J106" s="60" t="s">
        <v>163</v>
      </c>
      <c r="K106" s="58"/>
      <c r="L106" s="77">
        <f t="shared" ref="L106:Q106" si="33">L107+L109</f>
        <v>346</v>
      </c>
      <c r="M106" s="77">
        <f t="shared" si="33"/>
        <v>76.673249999999996</v>
      </c>
      <c r="N106" s="77">
        <f t="shared" si="33"/>
        <v>363.11099999999999</v>
      </c>
      <c r="O106" s="77">
        <f t="shared" si="33"/>
        <v>0</v>
      </c>
      <c r="P106" s="77">
        <f t="shared" si="33"/>
        <v>0</v>
      </c>
      <c r="Q106" s="77">
        <f t="shared" si="33"/>
        <v>0</v>
      </c>
    </row>
    <row r="107" spans="1:17" s="98" customFormat="1" ht="25.5">
      <c r="A107" s="95" t="s">
        <v>266</v>
      </c>
      <c r="B107" s="96"/>
      <c r="C107" s="96" t="s">
        <v>66</v>
      </c>
      <c r="D107" s="96" t="s">
        <v>161</v>
      </c>
      <c r="E107" s="96" t="s">
        <v>47</v>
      </c>
      <c r="F107" s="96" t="s">
        <v>44</v>
      </c>
      <c r="G107" s="96" t="s">
        <v>43</v>
      </c>
      <c r="H107" s="96" t="s">
        <v>45</v>
      </c>
      <c r="I107" s="96" t="s">
        <v>162</v>
      </c>
      <c r="J107" s="95" t="s">
        <v>266</v>
      </c>
      <c r="K107" s="101"/>
      <c r="L107" s="97">
        <f t="shared" ref="L107:Q107" si="34">L108</f>
        <v>0</v>
      </c>
      <c r="M107" s="97">
        <f t="shared" si="34"/>
        <v>7.5620799999999999</v>
      </c>
      <c r="N107" s="97">
        <f t="shared" si="34"/>
        <v>0</v>
      </c>
      <c r="O107" s="97">
        <f t="shared" si="34"/>
        <v>0</v>
      </c>
      <c r="P107" s="97">
        <f t="shared" si="34"/>
        <v>0</v>
      </c>
      <c r="Q107" s="97">
        <f t="shared" si="34"/>
        <v>0</v>
      </c>
    </row>
    <row r="108" spans="1:17" s="6" customFormat="1" ht="93.75" customHeight="1">
      <c r="A108" s="14" t="s">
        <v>267</v>
      </c>
      <c r="B108" s="93" t="s">
        <v>146</v>
      </c>
      <c r="C108" s="93" t="s">
        <v>66</v>
      </c>
      <c r="D108" s="93" t="s">
        <v>161</v>
      </c>
      <c r="E108" s="93" t="s">
        <v>47</v>
      </c>
      <c r="F108" s="93" t="s">
        <v>88</v>
      </c>
      <c r="G108" s="93" t="s">
        <v>83</v>
      </c>
      <c r="H108" s="93" t="s">
        <v>45</v>
      </c>
      <c r="I108" s="93" t="s">
        <v>162</v>
      </c>
      <c r="J108" s="14" t="s">
        <v>267</v>
      </c>
      <c r="K108" s="33" t="s">
        <v>183</v>
      </c>
      <c r="L108" s="94">
        <v>0</v>
      </c>
      <c r="M108" s="94">
        <v>7.5620799999999999</v>
      </c>
      <c r="N108" s="94">
        <v>0</v>
      </c>
      <c r="O108" s="94">
        <v>0</v>
      </c>
      <c r="P108" s="94">
        <v>0</v>
      </c>
      <c r="Q108" s="94">
        <v>0</v>
      </c>
    </row>
    <row r="109" spans="1:17" ht="14.25">
      <c r="A109" s="12" t="s">
        <v>163</v>
      </c>
      <c r="B109" s="29"/>
      <c r="C109" s="29" t="s">
        <v>66</v>
      </c>
      <c r="D109" s="29" t="s">
        <v>161</v>
      </c>
      <c r="E109" s="29" t="s">
        <v>83</v>
      </c>
      <c r="F109" s="29" t="s">
        <v>44</v>
      </c>
      <c r="G109" s="29" t="s">
        <v>43</v>
      </c>
      <c r="H109" s="29" t="s">
        <v>45</v>
      </c>
      <c r="I109" s="29" t="s">
        <v>162</v>
      </c>
      <c r="J109" s="12" t="s">
        <v>163</v>
      </c>
      <c r="K109" s="25"/>
      <c r="L109" s="79">
        <f t="shared" ref="L109:Q109" si="35">L110+L111+L112</f>
        <v>346</v>
      </c>
      <c r="M109" s="79">
        <f t="shared" si="35"/>
        <v>69.111170000000001</v>
      </c>
      <c r="N109" s="79">
        <f t="shared" si="35"/>
        <v>363.11099999999999</v>
      </c>
      <c r="O109" s="79">
        <f t="shared" si="35"/>
        <v>0</v>
      </c>
      <c r="P109" s="79">
        <f t="shared" si="35"/>
        <v>0</v>
      </c>
      <c r="Q109" s="79">
        <f t="shared" si="35"/>
        <v>0</v>
      </c>
    </row>
    <row r="110" spans="1:17" ht="51">
      <c r="A110" s="11" t="str">
        <f>IF(D110="00",J110,IF(E110="00",J110,IF(F110="000",IF(G110="00",J110,J110),A109)))</f>
        <v>Прочие неналоговые доходы</v>
      </c>
      <c r="B110" s="29" t="s">
        <v>99</v>
      </c>
      <c r="C110" s="29" t="s">
        <v>66</v>
      </c>
      <c r="D110" s="29" t="s">
        <v>161</v>
      </c>
      <c r="E110" s="29" t="s">
        <v>83</v>
      </c>
      <c r="F110" s="29" t="s">
        <v>88</v>
      </c>
      <c r="G110" s="29" t="s">
        <v>83</v>
      </c>
      <c r="H110" s="29" t="s">
        <v>229</v>
      </c>
      <c r="I110" s="29" t="s">
        <v>162</v>
      </c>
      <c r="J110" s="12" t="s">
        <v>105</v>
      </c>
      <c r="K110" s="33" t="s">
        <v>188</v>
      </c>
      <c r="L110" s="79">
        <v>220</v>
      </c>
      <c r="M110" s="79">
        <v>0</v>
      </c>
      <c r="N110" s="79">
        <v>220</v>
      </c>
      <c r="O110" s="79">
        <v>0</v>
      </c>
      <c r="P110" s="79">
        <v>0</v>
      </c>
      <c r="Q110" s="79">
        <v>0</v>
      </c>
    </row>
    <row r="111" spans="1:17" ht="63.75">
      <c r="A111" s="11" t="str">
        <f>IF(D111="00",J111,IF(E111="00",J111,IF(F111="000",IF(G111="00",J111,J111),A110)))</f>
        <v>Прочие неналоговые доходы</v>
      </c>
      <c r="B111" s="29" t="s">
        <v>146</v>
      </c>
      <c r="C111" s="29" t="s">
        <v>66</v>
      </c>
      <c r="D111" s="29" t="s">
        <v>161</v>
      </c>
      <c r="E111" s="29" t="s">
        <v>83</v>
      </c>
      <c r="F111" s="29" t="s">
        <v>88</v>
      </c>
      <c r="G111" s="29" t="s">
        <v>83</v>
      </c>
      <c r="H111" s="29" t="s">
        <v>229</v>
      </c>
      <c r="I111" s="29" t="s">
        <v>162</v>
      </c>
      <c r="J111" s="12" t="s">
        <v>105</v>
      </c>
      <c r="K111" s="33" t="s">
        <v>183</v>
      </c>
      <c r="L111" s="79">
        <v>52</v>
      </c>
      <c r="M111" s="79">
        <v>69.111170000000001</v>
      </c>
      <c r="N111" s="79">
        <v>69.111000000000004</v>
      </c>
      <c r="O111" s="79">
        <v>0</v>
      </c>
      <c r="P111" s="79">
        <v>0</v>
      </c>
      <c r="Q111" s="79">
        <v>0</v>
      </c>
    </row>
    <row r="112" spans="1:17" ht="51">
      <c r="A112" s="11" t="str">
        <f>IF(D112="00",J112,IF(E112="00",J112,IF(F112="000",IF(G112="00",J112,J112),A111)))</f>
        <v>Прочие неналоговые доходы</v>
      </c>
      <c r="B112" s="29" t="s">
        <v>100</v>
      </c>
      <c r="C112" s="29" t="s">
        <v>66</v>
      </c>
      <c r="D112" s="29" t="s">
        <v>161</v>
      </c>
      <c r="E112" s="29" t="s">
        <v>83</v>
      </c>
      <c r="F112" s="29" t="s">
        <v>88</v>
      </c>
      <c r="G112" s="29" t="s">
        <v>83</v>
      </c>
      <c r="H112" s="29" t="s">
        <v>229</v>
      </c>
      <c r="I112" s="29" t="s">
        <v>162</v>
      </c>
      <c r="J112" s="12" t="s">
        <v>105</v>
      </c>
      <c r="K112" s="33" t="s">
        <v>192</v>
      </c>
      <c r="L112" s="79">
        <v>74</v>
      </c>
      <c r="M112" s="79">
        <v>0</v>
      </c>
      <c r="N112" s="79">
        <v>74</v>
      </c>
      <c r="O112" s="79">
        <v>0</v>
      </c>
      <c r="P112" s="79">
        <v>0</v>
      </c>
      <c r="Q112" s="79">
        <v>0</v>
      </c>
    </row>
    <row r="113" spans="1:17" s="8" customFormat="1" ht="25.5">
      <c r="A113" s="34" t="s">
        <v>164</v>
      </c>
      <c r="B113" s="35"/>
      <c r="C113" s="36">
        <v>2</v>
      </c>
      <c r="D113" s="35" t="s">
        <v>43</v>
      </c>
      <c r="E113" s="35" t="s">
        <v>43</v>
      </c>
      <c r="F113" s="35" t="s">
        <v>44</v>
      </c>
      <c r="G113" s="35" t="s">
        <v>43</v>
      </c>
      <c r="H113" s="35" t="s">
        <v>45</v>
      </c>
      <c r="I113" s="35" t="s">
        <v>44</v>
      </c>
      <c r="J113" s="34" t="s">
        <v>164</v>
      </c>
      <c r="K113" s="36"/>
      <c r="L113" s="84">
        <f t="shared" ref="L113:Q113" si="36">SUM(L114+L145+L149)</f>
        <v>1490852.5</v>
      </c>
      <c r="M113" s="84">
        <f>SUM(M114+M145+M143+M149)</f>
        <v>57814.284340000006</v>
      </c>
      <c r="N113" s="84">
        <f>SUM(N114+N145+N143+N149)</f>
        <v>1490257.23691</v>
      </c>
      <c r="O113" s="84">
        <f t="shared" si="36"/>
        <v>1181321.1000000001</v>
      </c>
      <c r="P113" s="84">
        <f t="shared" si="36"/>
        <v>1187922.2</v>
      </c>
      <c r="Q113" s="84">
        <f t="shared" si="36"/>
        <v>1187922.2</v>
      </c>
    </row>
    <row r="114" spans="1:17" s="9" customFormat="1" ht="53.25" customHeight="1">
      <c r="A114" s="34" t="s">
        <v>165</v>
      </c>
      <c r="B114" s="35"/>
      <c r="C114" s="36">
        <v>2</v>
      </c>
      <c r="D114" s="35" t="s">
        <v>53</v>
      </c>
      <c r="E114" s="35" t="s">
        <v>43</v>
      </c>
      <c r="F114" s="35" t="s">
        <v>44</v>
      </c>
      <c r="G114" s="35" t="s">
        <v>43</v>
      </c>
      <c r="H114" s="35" t="s">
        <v>45</v>
      </c>
      <c r="I114" s="35" t="s">
        <v>44</v>
      </c>
      <c r="J114" s="34" t="s">
        <v>165</v>
      </c>
      <c r="K114" s="36"/>
      <c r="L114" s="84">
        <f t="shared" ref="L114:Q114" si="37">L115+L119+L130+L141</f>
        <v>1490852.5</v>
      </c>
      <c r="M114" s="84">
        <f t="shared" si="37"/>
        <v>58409.547430000006</v>
      </c>
      <c r="N114" s="84">
        <f t="shared" si="37"/>
        <v>1490852.5</v>
      </c>
      <c r="O114" s="84">
        <f t="shared" si="37"/>
        <v>1181321.1000000001</v>
      </c>
      <c r="P114" s="84">
        <f t="shared" si="37"/>
        <v>1187922.2</v>
      </c>
      <c r="Q114" s="84">
        <f t="shared" si="37"/>
        <v>1187922.2</v>
      </c>
    </row>
    <row r="115" spans="1:17" s="9" customFormat="1" ht="25.5">
      <c r="A115" s="34"/>
      <c r="B115" s="35"/>
      <c r="C115" s="54">
        <v>2</v>
      </c>
      <c r="D115" s="55" t="s">
        <v>53</v>
      </c>
      <c r="E115" s="55" t="s">
        <v>215</v>
      </c>
      <c r="F115" s="55" t="s">
        <v>44</v>
      </c>
      <c r="G115" s="55" t="s">
        <v>43</v>
      </c>
      <c r="H115" s="55" t="s">
        <v>45</v>
      </c>
      <c r="I115" s="55" t="s">
        <v>147</v>
      </c>
      <c r="J115" s="56" t="s">
        <v>2</v>
      </c>
      <c r="K115" s="36"/>
      <c r="L115" s="85">
        <f t="shared" ref="L115:Q115" si="38">SUM(L116:L118)</f>
        <v>185705</v>
      </c>
      <c r="M115" s="85">
        <f t="shared" si="38"/>
        <v>15475.4</v>
      </c>
      <c r="N115" s="85">
        <f>SUM(N116:N118)</f>
        <v>185705</v>
      </c>
      <c r="O115" s="85">
        <f t="shared" si="38"/>
        <v>148002.79999999999</v>
      </c>
      <c r="P115" s="85">
        <f t="shared" si="38"/>
        <v>149905.9</v>
      </c>
      <c r="Q115" s="85">
        <f t="shared" si="38"/>
        <v>149905.9</v>
      </c>
    </row>
    <row r="116" spans="1:17" s="10" customFormat="1" ht="44.25" customHeight="1">
      <c r="A116" s="53" t="s">
        <v>0</v>
      </c>
      <c r="B116" s="73">
        <v>905</v>
      </c>
      <c r="C116" s="73">
        <v>2</v>
      </c>
      <c r="D116" s="48" t="s">
        <v>53</v>
      </c>
      <c r="E116" s="48" t="s">
        <v>176</v>
      </c>
      <c r="F116" s="48" t="s">
        <v>1</v>
      </c>
      <c r="G116" s="48" t="s">
        <v>83</v>
      </c>
      <c r="H116" s="48" t="s">
        <v>45</v>
      </c>
      <c r="I116" s="48" t="s">
        <v>147</v>
      </c>
      <c r="J116" s="86" t="s">
        <v>2</v>
      </c>
      <c r="K116" s="73" t="s">
        <v>142</v>
      </c>
      <c r="L116" s="87">
        <v>185705</v>
      </c>
      <c r="M116" s="87">
        <v>15475.4</v>
      </c>
      <c r="N116" s="87">
        <v>185705</v>
      </c>
      <c r="O116" s="87">
        <v>148002.79999999999</v>
      </c>
      <c r="P116" s="87">
        <v>149905.9</v>
      </c>
      <c r="Q116" s="87">
        <v>149905.9</v>
      </c>
    </row>
    <row r="117" spans="1:17" s="10" customFormat="1" ht="44.25" customHeight="1">
      <c r="A117" s="53" t="s">
        <v>0</v>
      </c>
      <c r="B117" s="73">
        <v>905</v>
      </c>
      <c r="C117" s="73">
        <v>2</v>
      </c>
      <c r="D117" s="48" t="s">
        <v>53</v>
      </c>
      <c r="E117" s="48" t="s">
        <v>176</v>
      </c>
      <c r="F117" s="48" t="s">
        <v>197</v>
      </c>
      <c r="G117" s="48" t="s">
        <v>83</v>
      </c>
      <c r="H117" s="48" t="s">
        <v>45</v>
      </c>
      <c r="I117" s="48" t="s">
        <v>147</v>
      </c>
      <c r="J117" s="86" t="s">
        <v>196</v>
      </c>
      <c r="K117" s="73" t="s">
        <v>142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</row>
    <row r="118" spans="1:17" s="10" customFormat="1" ht="58.5" customHeight="1">
      <c r="A118" s="53" t="s">
        <v>0</v>
      </c>
      <c r="B118" s="73">
        <v>925</v>
      </c>
      <c r="C118" s="73">
        <v>2</v>
      </c>
      <c r="D118" s="48" t="s">
        <v>53</v>
      </c>
      <c r="E118" s="48" t="s">
        <v>19</v>
      </c>
      <c r="F118" s="48" t="s">
        <v>6</v>
      </c>
      <c r="G118" s="48" t="s">
        <v>83</v>
      </c>
      <c r="H118" s="48" t="s">
        <v>45</v>
      </c>
      <c r="I118" s="88" t="s">
        <v>147</v>
      </c>
      <c r="J118" s="37" t="s">
        <v>214</v>
      </c>
      <c r="K118" s="73" t="s">
        <v>5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</row>
    <row r="119" spans="1:17" s="9" customFormat="1" ht="45.75" customHeight="1">
      <c r="A119" s="56" t="s">
        <v>217</v>
      </c>
      <c r="B119" s="35"/>
      <c r="C119" s="54">
        <v>2</v>
      </c>
      <c r="D119" s="55" t="s">
        <v>53</v>
      </c>
      <c r="E119" s="55" t="s">
        <v>216</v>
      </c>
      <c r="F119" s="55" t="s">
        <v>44</v>
      </c>
      <c r="G119" s="55" t="s">
        <v>43</v>
      </c>
      <c r="H119" s="55" t="s">
        <v>45</v>
      </c>
      <c r="I119" s="55" t="s">
        <v>147</v>
      </c>
      <c r="J119" s="56" t="s">
        <v>217</v>
      </c>
      <c r="K119" s="36"/>
      <c r="L119" s="85">
        <f t="shared" ref="L119:Q119" si="39">SUM(L120:L129)</f>
        <v>280766.50000000006</v>
      </c>
      <c r="M119" s="85">
        <f t="shared" si="39"/>
        <v>0</v>
      </c>
      <c r="N119" s="85">
        <f t="shared" si="39"/>
        <v>280766.50000000006</v>
      </c>
      <c r="O119" s="85">
        <f t="shared" si="39"/>
        <v>2752.8999999999996</v>
      </c>
      <c r="P119" s="85">
        <f t="shared" si="39"/>
        <v>705</v>
      </c>
      <c r="Q119" s="85">
        <f t="shared" si="39"/>
        <v>705</v>
      </c>
    </row>
    <row r="120" spans="1:17" s="9" customFormat="1" ht="51">
      <c r="A120" s="53" t="s">
        <v>0</v>
      </c>
      <c r="B120" s="73">
        <v>925</v>
      </c>
      <c r="C120" s="73">
        <v>2</v>
      </c>
      <c r="D120" s="48" t="s">
        <v>53</v>
      </c>
      <c r="E120" s="48" t="s">
        <v>216</v>
      </c>
      <c r="F120" s="48" t="s">
        <v>242</v>
      </c>
      <c r="G120" s="48" t="s">
        <v>83</v>
      </c>
      <c r="H120" s="48" t="s">
        <v>45</v>
      </c>
      <c r="I120" s="88" t="s">
        <v>147</v>
      </c>
      <c r="J120" s="37" t="s">
        <v>243</v>
      </c>
      <c r="K120" s="73" t="s">
        <v>5</v>
      </c>
      <c r="L120" s="87">
        <v>258369</v>
      </c>
      <c r="M120" s="87">
        <v>0</v>
      </c>
      <c r="N120" s="87">
        <v>258369</v>
      </c>
      <c r="O120" s="87">
        <v>0</v>
      </c>
      <c r="P120" s="87">
        <v>0</v>
      </c>
      <c r="Q120" s="87">
        <v>0</v>
      </c>
    </row>
    <row r="121" spans="1:17" s="10" customFormat="1" ht="51">
      <c r="A121" s="53" t="s">
        <v>0</v>
      </c>
      <c r="B121" s="73">
        <v>902</v>
      </c>
      <c r="C121" s="73">
        <v>2</v>
      </c>
      <c r="D121" s="48" t="s">
        <v>53</v>
      </c>
      <c r="E121" s="48" t="s">
        <v>138</v>
      </c>
      <c r="F121" s="48" t="s">
        <v>199</v>
      </c>
      <c r="G121" s="48" t="s">
        <v>83</v>
      </c>
      <c r="H121" s="48" t="s">
        <v>45</v>
      </c>
      <c r="I121" s="88" t="s">
        <v>147</v>
      </c>
      <c r="J121" s="37" t="s">
        <v>200</v>
      </c>
      <c r="K121" s="73" t="s">
        <v>8</v>
      </c>
      <c r="L121" s="87">
        <v>880.9</v>
      </c>
      <c r="M121" s="87">
        <v>0</v>
      </c>
      <c r="N121" s="87">
        <v>880.9</v>
      </c>
      <c r="O121" s="87">
        <v>766.7</v>
      </c>
      <c r="P121" s="87">
        <v>705</v>
      </c>
      <c r="Q121" s="87">
        <v>705</v>
      </c>
    </row>
    <row r="122" spans="1:17" s="10" customFormat="1" ht="51">
      <c r="A122" s="53" t="s">
        <v>0</v>
      </c>
      <c r="B122" s="73">
        <v>925</v>
      </c>
      <c r="C122" s="73">
        <v>2</v>
      </c>
      <c r="D122" s="48" t="s">
        <v>53</v>
      </c>
      <c r="E122" s="48" t="s">
        <v>138</v>
      </c>
      <c r="F122" s="48" t="s">
        <v>209</v>
      </c>
      <c r="G122" s="48" t="s">
        <v>83</v>
      </c>
      <c r="H122" s="48" t="s">
        <v>45</v>
      </c>
      <c r="I122" s="88" t="s">
        <v>147</v>
      </c>
      <c r="J122" s="37" t="s">
        <v>4</v>
      </c>
      <c r="K122" s="73" t="s">
        <v>5</v>
      </c>
      <c r="L122" s="87">
        <v>7874.8</v>
      </c>
      <c r="M122" s="87">
        <v>0</v>
      </c>
      <c r="N122" s="87">
        <v>7874.8</v>
      </c>
      <c r="O122" s="87">
        <v>0</v>
      </c>
      <c r="P122" s="87">
        <v>0</v>
      </c>
      <c r="Q122" s="87">
        <v>0</v>
      </c>
    </row>
    <row r="123" spans="1:17" s="10" customFormat="1" ht="51">
      <c r="A123" s="53" t="s">
        <v>0</v>
      </c>
      <c r="B123" s="73">
        <v>926</v>
      </c>
      <c r="C123" s="73">
        <v>2</v>
      </c>
      <c r="D123" s="48" t="s">
        <v>53</v>
      </c>
      <c r="E123" s="48" t="s">
        <v>138</v>
      </c>
      <c r="F123" s="48" t="s">
        <v>201</v>
      </c>
      <c r="G123" s="48" t="s">
        <v>83</v>
      </c>
      <c r="H123" s="48" t="s">
        <v>45</v>
      </c>
      <c r="I123" s="88" t="s">
        <v>147</v>
      </c>
      <c r="J123" s="37" t="s">
        <v>202</v>
      </c>
      <c r="K123" s="73" t="s">
        <v>9</v>
      </c>
      <c r="L123" s="87">
        <v>45.4</v>
      </c>
      <c r="M123" s="87">
        <v>0</v>
      </c>
      <c r="N123" s="87">
        <v>45.4</v>
      </c>
      <c r="O123" s="87">
        <v>45.4</v>
      </c>
      <c r="P123" s="87">
        <v>0</v>
      </c>
      <c r="Q123" s="87">
        <v>0</v>
      </c>
    </row>
    <row r="124" spans="1:17" s="10" customFormat="1" ht="51">
      <c r="A124" s="53" t="s">
        <v>0</v>
      </c>
      <c r="B124" s="73">
        <v>929</v>
      </c>
      <c r="C124" s="73">
        <v>2</v>
      </c>
      <c r="D124" s="48" t="s">
        <v>53</v>
      </c>
      <c r="E124" s="48" t="s">
        <v>138</v>
      </c>
      <c r="F124" s="48" t="s">
        <v>210</v>
      </c>
      <c r="G124" s="48" t="s">
        <v>83</v>
      </c>
      <c r="H124" s="48" t="s">
        <v>45</v>
      </c>
      <c r="I124" s="88" t="s">
        <v>147</v>
      </c>
      <c r="J124" s="37" t="s">
        <v>211</v>
      </c>
      <c r="K124" s="73" t="s">
        <v>212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</row>
    <row r="125" spans="1:17" s="10" customFormat="1" ht="51">
      <c r="A125" s="53" t="s">
        <v>0</v>
      </c>
      <c r="B125" s="73">
        <v>902</v>
      </c>
      <c r="C125" s="73">
        <v>2</v>
      </c>
      <c r="D125" s="48" t="s">
        <v>53</v>
      </c>
      <c r="E125" s="48" t="s">
        <v>175</v>
      </c>
      <c r="F125" s="48" t="s">
        <v>6</v>
      </c>
      <c r="G125" s="48" t="s">
        <v>83</v>
      </c>
      <c r="H125" s="48" t="s">
        <v>45</v>
      </c>
      <c r="I125" s="48" t="s">
        <v>147</v>
      </c>
      <c r="J125" s="53" t="s">
        <v>7</v>
      </c>
      <c r="K125" s="73" t="s">
        <v>8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</row>
    <row r="126" spans="1:17" s="10" customFormat="1" ht="51">
      <c r="A126" s="53" t="s">
        <v>0</v>
      </c>
      <c r="B126" s="73">
        <v>905</v>
      </c>
      <c r="C126" s="73">
        <v>2</v>
      </c>
      <c r="D126" s="48" t="s">
        <v>53</v>
      </c>
      <c r="E126" s="48" t="s">
        <v>175</v>
      </c>
      <c r="F126" s="48" t="s">
        <v>6</v>
      </c>
      <c r="G126" s="48" t="s">
        <v>83</v>
      </c>
      <c r="H126" s="48" t="s">
        <v>45</v>
      </c>
      <c r="I126" s="48" t="s">
        <v>147</v>
      </c>
      <c r="J126" s="53" t="s">
        <v>7</v>
      </c>
      <c r="K126" s="73" t="s">
        <v>142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</row>
    <row r="127" spans="1:17" s="10" customFormat="1" ht="51">
      <c r="A127" s="53" t="s">
        <v>0</v>
      </c>
      <c r="B127" s="73">
        <v>925</v>
      </c>
      <c r="C127" s="73">
        <v>2</v>
      </c>
      <c r="D127" s="48" t="s">
        <v>53</v>
      </c>
      <c r="E127" s="48" t="s">
        <v>175</v>
      </c>
      <c r="F127" s="48" t="s">
        <v>6</v>
      </c>
      <c r="G127" s="48" t="s">
        <v>83</v>
      </c>
      <c r="H127" s="48" t="s">
        <v>45</v>
      </c>
      <c r="I127" s="48" t="s">
        <v>147</v>
      </c>
      <c r="J127" s="53" t="s">
        <v>7</v>
      </c>
      <c r="K127" s="73" t="s">
        <v>5</v>
      </c>
      <c r="L127" s="87">
        <v>10459.5</v>
      </c>
      <c r="M127" s="87">
        <v>0</v>
      </c>
      <c r="N127" s="87">
        <v>10459.5</v>
      </c>
      <c r="O127" s="87">
        <v>802</v>
      </c>
      <c r="P127" s="87">
        <v>0</v>
      </c>
      <c r="Q127" s="87">
        <v>0</v>
      </c>
    </row>
    <row r="128" spans="1:17" s="10" customFormat="1" ht="51">
      <c r="A128" s="53" t="s">
        <v>0</v>
      </c>
      <c r="B128" s="73">
        <v>926</v>
      </c>
      <c r="C128" s="73">
        <v>2</v>
      </c>
      <c r="D128" s="48" t="s">
        <v>53</v>
      </c>
      <c r="E128" s="48" t="s">
        <v>175</v>
      </c>
      <c r="F128" s="48" t="s">
        <v>6</v>
      </c>
      <c r="G128" s="48" t="s">
        <v>83</v>
      </c>
      <c r="H128" s="48" t="s">
        <v>45</v>
      </c>
      <c r="I128" s="48" t="s">
        <v>147</v>
      </c>
      <c r="J128" s="53" t="s">
        <v>7</v>
      </c>
      <c r="K128" s="73" t="s">
        <v>9</v>
      </c>
      <c r="L128" s="87">
        <v>1197</v>
      </c>
      <c r="M128" s="87">
        <v>0</v>
      </c>
      <c r="N128" s="87">
        <v>1197</v>
      </c>
      <c r="O128" s="87">
        <v>0</v>
      </c>
      <c r="P128" s="87">
        <v>0</v>
      </c>
      <c r="Q128" s="87">
        <v>0</v>
      </c>
    </row>
    <row r="129" spans="1:17" s="10" customFormat="1" ht="51">
      <c r="A129" s="53" t="s">
        <v>0</v>
      </c>
      <c r="B129" s="73">
        <v>929</v>
      </c>
      <c r="C129" s="73">
        <v>2</v>
      </c>
      <c r="D129" s="48" t="s">
        <v>53</v>
      </c>
      <c r="E129" s="48" t="s">
        <v>175</v>
      </c>
      <c r="F129" s="48" t="s">
        <v>6</v>
      </c>
      <c r="G129" s="48" t="s">
        <v>83</v>
      </c>
      <c r="H129" s="48" t="s">
        <v>45</v>
      </c>
      <c r="I129" s="48" t="s">
        <v>147</v>
      </c>
      <c r="J129" s="53" t="s">
        <v>7</v>
      </c>
      <c r="K129" s="73" t="s">
        <v>3</v>
      </c>
      <c r="L129" s="87">
        <v>1939.9</v>
      </c>
      <c r="M129" s="87">
        <v>0</v>
      </c>
      <c r="N129" s="87">
        <v>1939.9</v>
      </c>
      <c r="O129" s="87">
        <v>1138.8</v>
      </c>
      <c r="P129" s="87">
        <v>0</v>
      </c>
      <c r="Q129" s="87">
        <v>0</v>
      </c>
    </row>
    <row r="130" spans="1:17" s="10" customFormat="1" ht="25.5">
      <c r="A130" s="56" t="s">
        <v>218</v>
      </c>
      <c r="B130" s="73"/>
      <c r="C130" s="54">
        <v>2</v>
      </c>
      <c r="D130" s="55" t="s">
        <v>53</v>
      </c>
      <c r="E130" s="55" t="s">
        <v>140</v>
      </c>
      <c r="F130" s="55" t="s">
        <v>44</v>
      </c>
      <c r="G130" s="55" t="s">
        <v>43</v>
      </c>
      <c r="H130" s="55" t="s">
        <v>45</v>
      </c>
      <c r="I130" s="55" t="s">
        <v>147</v>
      </c>
      <c r="J130" s="56" t="s">
        <v>218</v>
      </c>
      <c r="K130" s="73"/>
      <c r="L130" s="85">
        <f t="shared" ref="L130:Q130" si="40">SUM(L131:L140)</f>
        <v>1023642</v>
      </c>
      <c r="M130" s="85">
        <f t="shared" si="40"/>
        <v>42934.147430000005</v>
      </c>
      <c r="N130" s="85">
        <f>SUM(N131:N140)</f>
        <v>1023642</v>
      </c>
      <c r="O130" s="85">
        <f t="shared" si="40"/>
        <v>1030565.4</v>
      </c>
      <c r="P130" s="85">
        <f t="shared" si="40"/>
        <v>1037311.2999999999</v>
      </c>
      <c r="Q130" s="85">
        <f t="shared" si="40"/>
        <v>1037311.2999999999</v>
      </c>
    </row>
    <row r="131" spans="1:17" s="10" customFormat="1" ht="51">
      <c r="A131" s="53" t="s">
        <v>0</v>
      </c>
      <c r="B131" s="73">
        <v>902</v>
      </c>
      <c r="C131" s="73">
        <v>2</v>
      </c>
      <c r="D131" s="48" t="s">
        <v>53</v>
      </c>
      <c r="E131" s="48" t="s">
        <v>140</v>
      </c>
      <c r="F131" s="48" t="s">
        <v>11</v>
      </c>
      <c r="G131" s="48" t="s">
        <v>83</v>
      </c>
      <c r="H131" s="48" t="s">
        <v>45</v>
      </c>
      <c r="I131" s="48" t="s">
        <v>147</v>
      </c>
      <c r="J131" s="53" t="s">
        <v>12</v>
      </c>
      <c r="K131" s="73" t="s">
        <v>8</v>
      </c>
      <c r="L131" s="87">
        <v>26638.5</v>
      </c>
      <c r="M131" s="87">
        <v>261.37768999999997</v>
      </c>
      <c r="N131" s="87">
        <v>26638.5</v>
      </c>
      <c r="O131" s="87">
        <v>22431.599999999999</v>
      </c>
      <c r="P131" s="87">
        <v>22871.200000000001</v>
      </c>
      <c r="Q131" s="87">
        <v>22871.200000000001</v>
      </c>
    </row>
    <row r="132" spans="1:17" s="10" customFormat="1" ht="51">
      <c r="A132" s="53" t="s">
        <v>0</v>
      </c>
      <c r="B132" s="73">
        <v>921</v>
      </c>
      <c r="C132" s="73">
        <v>2</v>
      </c>
      <c r="D132" s="48" t="s">
        <v>53</v>
      </c>
      <c r="E132" s="48" t="s">
        <v>140</v>
      </c>
      <c r="F132" s="48" t="s">
        <v>11</v>
      </c>
      <c r="G132" s="48" t="s">
        <v>83</v>
      </c>
      <c r="H132" s="48" t="s">
        <v>45</v>
      </c>
      <c r="I132" s="48" t="s">
        <v>147</v>
      </c>
      <c r="J132" s="53" t="s">
        <v>12</v>
      </c>
      <c r="K132" s="73" t="s">
        <v>213</v>
      </c>
      <c r="L132" s="87">
        <v>30932.6</v>
      </c>
      <c r="M132" s="87">
        <v>0</v>
      </c>
      <c r="N132" s="87">
        <v>30932.6</v>
      </c>
      <c r="O132" s="87">
        <v>41749</v>
      </c>
      <c r="P132" s="87">
        <v>43295.199999999997</v>
      </c>
      <c r="Q132" s="87">
        <v>43295.199999999997</v>
      </c>
    </row>
    <row r="133" spans="1:17" s="10" customFormat="1" ht="51">
      <c r="A133" s="53" t="s">
        <v>0</v>
      </c>
      <c r="B133" s="73">
        <v>924</v>
      </c>
      <c r="C133" s="73">
        <v>2</v>
      </c>
      <c r="D133" s="48" t="s">
        <v>53</v>
      </c>
      <c r="E133" s="48" t="s">
        <v>140</v>
      </c>
      <c r="F133" s="48" t="s">
        <v>11</v>
      </c>
      <c r="G133" s="48" t="s">
        <v>83</v>
      </c>
      <c r="H133" s="48" t="s">
        <v>45</v>
      </c>
      <c r="I133" s="48" t="s">
        <v>147</v>
      </c>
      <c r="J133" s="53" t="s">
        <v>12</v>
      </c>
      <c r="K133" s="73" t="s">
        <v>244</v>
      </c>
      <c r="L133" s="87">
        <v>772.6</v>
      </c>
      <c r="M133" s="87">
        <v>10</v>
      </c>
      <c r="N133" s="87">
        <v>772.6</v>
      </c>
      <c r="O133" s="87">
        <v>772.6</v>
      </c>
      <c r="P133" s="87">
        <v>772.6</v>
      </c>
      <c r="Q133" s="87">
        <v>772.6</v>
      </c>
    </row>
    <row r="134" spans="1:17" s="10" customFormat="1" ht="51">
      <c r="A134" s="53" t="s">
        <v>0</v>
      </c>
      <c r="B134" s="73">
        <v>925</v>
      </c>
      <c r="C134" s="73">
        <v>2</v>
      </c>
      <c r="D134" s="48" t="s">
        <v>53</v>
      </c>
      <c r="E134" s="48" t="s">
        <v>140</v>
      </c>
      <c r="F134" s="48" t="s">
        <v>11</v>
      </c>
      <c r="G134" s="48" t="s">
        <v>83</v>
      </c>
      <c r="H134" s="48" t="s">
        <v>45</v>
      </c>
      <c r="I134" s="48" t="s">
        <v>147</v>
      </c>
      <c r="J134" s="53" t="s">
        <v>12</v>
      </c>
      <c r="K134" s="73" t="s">
        <v>5</v>
      </c>
      <c r="L134" s="87">
        <v>860307.9</v>
      </c>
      <c r="M134" s="87">
        <v>34952.455390000003</v>
      </c>
      <c r="N134" s="87">
        <v>860307.9</v>
      </c>
      <c r="O134" s="87">
        <v>861188.8</v>
      </c>
      <c r="P134" s="87">
        <v>862125.2</v>
      </c>
      <c r="Q134" s="87">
        <v>862125.2</v>
      </c>
    </row>
    <row r="135" spans="1:17" s="10" customFormat="1" ht="51">
      <c r="A135" s="53" t="s">
        <v>0</v>
      </c>
      <c r="B135" s="73">
        <v>926</v>
      </c>
      <c r="C135" s="73">
        <v>2</v>
      </c>
      <c r="D135" s="48" t="s">
        <v>53</v>
      </c>
      <c r="E135" s="48" t="s">
        <v>140</v>
      </c>
      <c r="F135" s="48" t="s">
        <v>11</v>
      </c>
      <c r="G135" s="48" t="s">
        <v>83</v>
      </c>
      <c r="H135" s="48" t="s">
        <v>45</v>
      </c>
      <c r="I135" s="48" t="s">
        <v>147</v>
      </c>
      <c r="J135" s="53" t="s">
        <v>12</v>
      </c>
      <c r="K135" s="73" t="s">
        <v>9</v>
      </c>
      <c r="L135" s="87">
        <v>754</v>
      </c>
      <c r="M135" s="87">
        <v>0</v>
      </c>
      <c r="N135" s="87">
        <v>754</v>
      </c>
      <c r="O135" s="87">
        <v>795.9</v>
      </c>
      <c r="P135" s="87">
        <v>840.1</v>
      </c>
      <c r="Q135" s="87">
        <v>840.1</v>
      </c>
    </row>
    <row r="136" spans="1:17" s="10" customFormat="1" ht="51">
      <c r="A136" s="53" t="s">
        <v>0</v>
      </c>
      <c r="B136" s="73">
        <v>929</v>
      </c>
      <c r="C136" s="73">
        <v>2</v>
      </c>
      <c r="D136" s="48" t="s">
        <v>53</v>
      </c>
      <c r="E136" s="48" t="s">
        <v>140</v>
      </c>
      <c r="F136" s="48" t="s">
        <v>11</v>
      </c>
      <c r="G136" s="48" t="s">
        <v>83</v>
      </c>
      <c r="H136" s="48" t="s">
        <v>45</v>
      </c>
      <c r="I136" s="48" t="s">
        <v>147</v>
      </c>
      <c r="J136" s="53" t="s">
        <v>12</v>
      </c>
      <c r="K136" s="73" t="s">
        <v>3</v>
      </c>
      <c r="L136" s="87">
        <v>125</v>
      </c>
      <c r="M136" s="87">
        <v>0</v>
      </c>
      <c r="N136" s="87">
        <v>125</v>
      </c>
      <c r="O136" s="87">
        <v>125</v>
      </c>
      <c r="P136" s="87">
        <v>125</v>
      </c>
      <c r="Q136" s="87">
        <v>125</v>
      </c>
    </row>
    <row r="137" spans="1:17" s="10" customFormat="1" ht="51">
      <c r="A137" s="53" t="s">
        <v>0</v>
      </c>
      <c r="B137" s="73">
        <v>925</v>
      </c>
      <c r="C137" s="73">
        <v>2</v>
      </c>
      <c r="D137" s="48" t="s">
        <v>53</v>
      </c>
      <c r="E137" s="48" t="s">
        <v>140</v>
      </c>
      <c r="F137" s="48" t="s">
        <v>13</v>
      </c>
      <c r="G137" s="48" t="s">
        <v>83</v>
      </c>
      <c r="H137" s="48" t="s">
        <v>45</v>
      </c>
      <c r="I137" s="48" t="s">
        <v>147</v>
      </c>
      <c r="J137" s="53" t="s">
        <v>14</v>
      </c>
      <c r="K137" s="73" t="s">
        <v>5</v>
      </c>
      <c r="L137" s="87">
        <v>87313</v>
      </c>
      <c r="M137" s="87">
        <v>7710.3143499999996</v>
      </c>
      <c r="N137" s="87">
        <v>87313</v>
      </c>
      <c r="O137" s="87">
        <v>94433.8</v>
      </c>
      <c r="P137" s="87">
        <v>98213.3</v>
      </c>
      <c r="Q137" s="87">
        <v>98213.3</v>
      </c>
    </row>
    <row r="138" spans="1:17" s="10" customFormat="1" ht="89.25">
      <c r="A138" s="53" t="s">
        <v>0</v>
      </c>
      <c r="B138" s="73">
        <v>925</v>
      </c>
      <c r="C138" s="73">
        <v>2</v>
      </c>
      <c r="D138" s="48" t="s">
        <v>53</v>
      </c>
      <c r="E138" s="48" t="s">
        <v>140</v>
      </c>
      <c r="F138" s="48" t="s">
        <v>15</v>
      </c>
      <c r="G138" s="48" t="s">
        <v>83</v>
      </c>
      <c r="H138" s="48" t="s">
        <v>45</v>
      </c>
      <c r="I138" s="48" t="s">
        <v>147</v>
      </c>
      <c r="J138" s="53" t="s">
        <v>16</v>
      </c>
      <c r="K138" s="73" t="s">
        <v>5</v>
      </c>
      <c r="L138" s="87">
        <v>9064.2000000000007</v>
      </c>
      <c r="M138" s="87">
        <v>0</v>
      </c>
      <c r="N138" s="87">
        <v>9064.2000000000007</v>
      </c>
      <c r="O138" s="87">
        <v>9064.2000000000007</v>
      </c>
      <c r="P138" s="87">
        <v>9064.2000000000007</v>
      </c>
      <c r="Q138" s="87">
        <v>9064.2000000000007</v>
      </c>
    </row>
    <row r="139" spans="1:17" s="10" customFormat="1" ht="63.75">
      <c r="A139" s="53" t="s">
        <v>0</v>
      </c>
      <c r="B139" s="73">
        <v>902</v>
      </c>
      <c r="C139" s="73">
        <v>2</v>
      </c>
      <c r="D139" s="48" t="s">
        <v>53</v>
      </c>
      <c r="E139" s="48" t="s">
        <v>177</v>
      </c>
      <c r="F139" s="48" t="s">
        <v>71</v>
      </c>
      <c r="G139" s="48" t="s">
        <v>83</v>
      </c>
      <c r="H139" s="48" t="s">
        <v>45</v>
      </c>
      <c r="I139" s="48" t="s">
        <v>147</v>
      </c>
      <c r="J139" s="37" t="s">
        <v>180</v>
      </c>
      <c r="K139" s="73" t="s">
        <v>8</v>
      </c>
      <c r="L139" s="87">
        <v>10.3</v>
      </c>
      <c r="M139" s="87">
        <v>0</v>
      </c>
      <c r="N139" s="87">
        <v>10.3</v>
      </c>
      <c r="O139" s="87">
        <v>4.5</v>
      </c>
      <c r="P139" s="87">
        <v>4.5</v>
      </c>
      <c r="Q139" s="87">
        <v>4.5</v>
      </c>
    </row>
    <row r="140" spans="1:17" s="10" customFormat="1" ht="63.75">
      <c r="A140" s="53" t="s">
        <v>0</v>
      </c>
      <c r="B140" s="73">
        <v>921</v>
      </c>
      <c r="C140" s="73">
        <v>2</v>
      </c>
      <c r="D140" s="48" t="s">
        <v>53</v>
      </c>
      <c r="E140" s="48" t="s">
        <v>177</v>
      </c>
      <c r="F140" s="48" t="s">
        <v>178</v>
      </c>
      <c r="G140" s="48" t="s">
        <v>83</v>
      </c>
      <c r="H140" s="48" t="s">
        <v>45</v>
      </c>
      <c r="I140" s="48" t="s">
        <v>147</v>
      </c>
      <c r="J140" s="53" t="s">
        <v>10</v>
      </c>
      <c r="K140" s="73" t="s">
        <v>213</v>
      </c>
      <c r="L140" s="87">
        <v>7723.9</v>
      </c>
      <c r="M140" s="87">
        <v>0</v>
      </c>
      <c r="N140" s="87">
        <v>7723.9</v>
      </c>
      <c r="O140" s="87">
        <v>0</v>
      </c>
      <c r="P140" s="87">
        <v>0</v>
      </c>
      <c r="Q140" s="87">
        <v>0</v>
      </c>
    </row>
    <row r="141" spans="1:17" s="10" customFormat="1" ht="25.5">
      <c r="A141" s="56" t="s">
        <v>219</v>
      </c>
      <c r="B141" s="73"/>
      <c r="C141" s="54">
        <v>2</v>
      </c>
      <c r="D141" s="55" t="s">
        <v>53</v>
      </c>
      <c r="E141" s="55" t="s">
        <v>198</v>
      </c>
      <c r="F141" s="55" t="s">
        <v>44</v>
      </c>
      <c r="G141" s="55" t="s">
        <v>43</v>
      </c>
      <c r="H141" s="55" t="s">
        <v>45</v>
      </c>
      <c r="I141" s="55" t="s">
        <v>147</v>
      </c>
      <c r="J141" s="56" t="s">
        <v>219</v>
      </c>
      <c r="K141" s="73"/>
      <c r="L141" s="85">
        <f t="shared" ref="L141:Q141" si="41">SUM(L142)</f>
        <v>739</v>
      </c>
      <c r="M141" s="85">
        <f t="shared" si="41"/>
        <v>0</v>
      </c>
      <c r="N141" s="85">
        <f t="shared" si="41"/>
        <v>739</v>
      </c>
      <c r="O141" s="85">
        <f t="shared" si="41"/>
        <v>0</v>
      </c>
      <c r="P141" s="85">
        <f t="shared" si="41"/>
        <v>0</v>
      </c>
      <c r="Q141" s="85">
        <f t="shared" si="41"/>
        <v>0</v>
      </c>
    </row>
    <row r="142" spans="1:17" s="10" customFormat="1" ht="63.75">
      <c r="A142" s="53" t="s">
        <v>0</v>
      </c>
      <c r="B142" s="73">
        <v>910</v>
      </c>
      <c r="C142" s="73">
        <v>2</v>
      </c>
      <c r="D142" s="48" t="s">
        <v>53</v>
      </c>
      <c r="E142" s="48" t="s">
        <v>198</v>
      </c>
      <c r="F142" s="48" t="s">
        <v>55</v>
      </c>
      <c r="G142" s="48" t="s">
        <v>83</v>
      </c>
      <c r="H142" s="48" t="s">
        <v>45</v>
      </c>
      <c r="I142" s="48" t="s">
        <v>147</v>
      </c>
      <c r="J142" s="53" t="s">
        <v>17</v>
      </c>
      <c r="K142" s="73" t="s">
        <v>18</v>
      </c>
      <c r="L142" s="87">
        <v>739</v>
      </c>
      <c r="M142" s="87">
        <v>0</v>
      </c>
      <c r="N142" s="87">
        <v>739</v>
      </c>
      <c r="O142" s="87">
        <v>0</v>
      </c>
      <c r="P142" s="87">
        <v>0</v>
      </c>
      <c r="Q142" s="87">
        <v>0</v>
      </c>
    </row>
    <row r="143" spans="1:17" s="10" customFormat="1" ht="30" customHeight="1">
      <c r="A143" s="89" t="s">
        <v>230</v>
      </c>
      <c r="B143" s="90"/>
      <c r="C143" s="90">
        <v>2</v>
      </c>
      <c r="D143" s="91" t="s">
        <v>91</v>
      </c>
      <c r="E143" s="91" t="s">
        <v>43</v>
      </c>
      <c r="F143" s="91" t="s">
        <v>44</v>
      </c>
      <c r="G143" s="91" t="s">
        <v>43</v>
      </c>
      <c r="H143" s="91" t="s">
        <v>45</v>
      </c>
      <c r="I143" s="91" t="s">
        <v>44</v>
      </c>
      <c r="J143" s="89" t="s">
        <v>230</v>
      </c>
      <c r="K143" s="90"/>
      <c r="L143" s="92">
        <f t="shared" ref="L143:Q143" si="42">L144</f>
        <v>0</v>
      </c>
      <c r="M143" s="92">
        <v>0</v>
      </c>
      <c r="N143" s="92">
        <v>0</v>
      </c>
      <c r="O143" s="92">
        <f t="shared" si="42"/>
        <v>0</v>
      </c>
      <c r="P143" s="92">
        <f t="shared" si="42"/>
        <v>0</v>
      </c>
      <c r="Q143" s="92">
        <f t="shared" si="42"/>
        <v>0</v>
      </c>
    </row>
    <row r="144" spans="1:17" s="10" customFormat="1" ht="30" customHeight="1">
      <c r="A144" s="53" t="s">
        <v>245</v>
      </c>
      <c r="B144" s="73">
        <v>902</v>
      </c>
      <c r="C144" s="73">
        <v>2</v>
      </c>
      <c r="D144" s="48" t="s">
        <v>91</v>
      </c>
      <c r="E144" s="48" t="s">
        <v>83</v>
      </c>
      <c r="F144" s="48" t="s">
        <v>60</v>
      </c>
      <c r="G144" s="48" t="s">
        <v>83</v>
      </c>
      <c r="H144" s="48" t="s">
        <v>45</v>
      </c>
      <c r="I144" s="48" t="s">
        <v>147</v>
      </c>
      <c r="J144" s="53" t="s">
        <v>231</v>
      </c>
      <c r="K144" s="73" t="s">
        <v>8</v>
      </c>
      <c r="L144" s="87">
        <v>0</v>
      </c>
      <c r="M144" s="87">
        <v>0</v>
      </c>
      <c r="N144" s="87">
        <v>0</v>
      </c>
      <c r="O144" s="87">
        <v>0</v>
      </c>
      <c r="P144" s="87">
        <v>0</v>
      </c>
      <c r="Q144" s="87">
        <v>0</v>
      </c>
    </row>
    <row r="145" spans="1:23" s="9" customFormat="1" ht="76.5">
      <c r="A145" s="34" t="s">
        <v>0</v>
      </c>
      <c r="B145" s="35"/>
      <c r="C145" s="36">
        <v>2</v>
      </c>
      <c r="D145" s="35" t="s">
        <v>174</v>
      </c>
      <c r="E145" s="35" t="s">
        <v>43</v>
      </c>
      <c r="F145" s="35" t="s">
        <v>44</v>
      </c>
      <c r="G145" s="35" t="s">
        <v>83</v>
      </c>
      <c r="H145" s="35" t="s">
        <v>45</v>
      </c>
      <c r="I145" s="48" t="s">
        <v>44</v>
      </c>
      <c r="J145" s="34" t="s">
        <v>220</v>
      </c>
      <c r="K145" s="36"/>
      <c r="L145" s="84">
        <f>SUM(L146:L148)</f>
        <v>0</v>
      </c>
      <c r="M145" s="84">
        <f>SUM(M146:M148)</f>
        <v>0</v>
      </c>
      <c r="N145" s="84">
        <f>SUM(N146:N148)</f>
        <v>0</v>
      </c>
      <c r="O145" s="84">
        <f>SUM(O146:O149)</f>
        <v>0</v>
      </c>
      <c r="P145" s="84">
        <f>SUM(P146:P149)</f>
        <v>0</v>
      </c>
      <c r="Q145" s="84">
        <f>SUM(Q146:Q149)</f>
        <v>0</v>
      </c>
    </row>
    <row r="146" spans="1:23" s="10" customFormat="1" ht="51">
      <c r="A146" s="53" t="s">
        <v>0</v>
      </c>
      <c r="B146" s="73">
        <v>925</v>
      </c>
      <c r="C146" s="73">
        <v>2</v>
      </c>
      <c r="D146" s="48" t="s">
        <v>174</v>
      </c>
      <c r="E146" s="48" t="s">
        <v>83</v>
      </c>
      <c r="F146" s="48" t="s">
        <v>50</v>
      </c>
      <c r="G146" s="48" t="s">
        <v>83</v>
      </c>
      <c r="H146" s="48" t="s">
        <v>45</v>
      </c>
      <c r="I146" s="48" t="s">
        <v>147</v>
      </c>
      <c r="J146" s="53" t="s">
        <v>221</v>
      </c>
      <c r="K146" s="73" t="s">
        <v>5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</row>
    <row r="147" spans="1:23" s="10" customFormat="1" ht="51">
      <c r="A147" s="53" t="s">
        <v>0</v>
      </c>
      <c r="B147" s="73">
        <v>926</v>
      </c>
      <c r="C147" s="73">
        <v>2</v>
      </c>
      <c r="D147" s="48" t="s">
        <v>174</v>
      </c>
      <c r="E147" s="48" t="s">
        <v>83</v>
      </c>
      <c r="F147" s="48" t="s">
        <v>50</v>
      </c>
      <c r="G147" s="48" t="s">
        <v>83</v>
      </c>
      <c r="H147" s="48" t="s">
        <v>45</v>
      </c>
      <c r="I147" s="48" t="s">
        <v>147</v>
      </c>
      <c r="J147" s="53" t="s">
        <v>221</v>
      </c>
      <c r="K147" s="73" t="s">
        <v>9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</row>
    <row r="148" spans="1:23" s="10" customFormat="1" ht="51">
      <c r="A148" s="53" t="s">
        <v>0</v>
      </c>
      <c r="B148" s="73">
        <v>926</v>
      </c>
      <c r="C148" s="73">
        <v>2</v>
      </c>
      <c r="D148" s="48" t="s">
        <v>174</v>
      </c>
      <c r="E148" s="48" t="s">
        <v>83</v>
      </c>
      <c r="F148" s="48" t="s">
        <v>56</v>
      </c>
      <c r="G148" s="48" t="s">
        <v>83</v>
      </c>
      <c r="H148" s="48" t="s">
        <v>45</v>
      </c>
      <c r="I148" s="48" t="s">
        <v>147</v>
      </c>
      <c r="J148" s="53" t="s">
        <v>221</v>
      </c>
      <c r="K148" s="73" t="s">
        <v>9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</row>
    <row r="149" spans="1:23" s="9" customFormat="1" ht="51">
      <c r="A149" s="34" t="s">
        <v>0</v>
      </c>
      <c r="B149" s="35"/>
      <c r="C149" s="36">
        <v>2</v>
      </c>
      <c r="D149" s="35" t="s">
        <v>19</v>
      </c>
      <c r="E149" s="35" t="s">
        <v>43</v>
      </c>
      <c r="F149" s="35" t="s">
        <v>44</v>
      </c>
      <c r="G149" s="35" t="s">
        <v>83</v>
      </c>
      <c r="H149" s="35" t="s">
        <v>45</v>
      </c>
      <c r="I149" s="48" t="s">
        <v>44</v>
      </c>
      <c r="J149" s="34" t="s">
        <v>20</v>
      </c>
      <c r="K149" s="36"/>
      <c r="L149" s="84">
        <f t="shared" ref="L149:Q149" si="43">SUM(L150:L152)</f>
        <v>0</v>
      </c>
      <c r="M149" s="84">
        <f t="shared" si="43"/>
        <v>-595.26309000000003</v>
      </c>
      <c r="N149" s="84">
        <f>SUM(N150:N152)</f>
        <v>-595.26309000000003</v>
      </c>
      <c r="O149" s="84">
        <f t="shared" si="43"/>
        <v>0</v>
      </c>
      <c r="P149" s="84">
        <f t="shared" si="43"/>
        <v>0</v>
      </c>
      <c r="Q149" s="84">
        <f t="shared" si="43"/>
        <v>0</v>
      </c>
    </row>
    <row r="150" spans="1:23" s="10" customFormat="1" ht="51">
      <c r="A150" s="53" t="s">
        <v>0</v>
      </c>
      <c r="B150" s="73">
        <v>925</v>
      </c>
      <c r="C150" s="73">
        <v>2</v>
      </c>
      <c r="D150" s="48" t="s">
        <v>19</v>
      </c>
      <c r="E150" s="48" t="s">
        <v>179</v>
      </c>
      <c r="F150" s="48" t="s">
        <v>50</v>
      </c>
      <c r="G150" s="48" t="s">
        <v>83</v>
      </c>
      <c r="H150" s="48" t="s">
        <v>45</v>
      </c>
      <c r="I150" s="48" t="s">
        <v>147</v>
      </c>
      <c r="J150" s="53" t="s">
        <v>222</v>
      </c>
      <c r="K150" s="73" t="s">
        <v>5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</row>
    <row r="151" spans="1:23" s="10" customFormat="1" ht="51">
      <c r="A151" s="53" t="s">
        <v>0</v>
      </c>
      <c r="B151" s="73">
        <v>926</v>
      </c>
      <c r="C151" s="73">
        <v>2</v>
      </c>
      <c r="D151" s="48" t="s">
        <v>19</v>
      </c>
      <c r="E151" s="48" t="s">
        <v>179</v>
      </c>
      <c r="F151" s="48" t="s">
        <v>50</v>
      </c>
      <c r="G151" s="48" t="s">
        <v>83</v>
      </c>
      <c r="H151" s="48" t="s">
        <v>45</v>
      </c>
      <c r="I151" s="48" t="s">
        <v>147</v>
      </c>
      <c r="J151" s="53" t="s">
        <v>222</v>
      </c>
      <c r="K151" s="73" t="s">
        <v>9</v>
      </c>
      <c r="L151" s="87">
        <v>0</v>
      </c>
      <c r="M151" s="87">
        <v>-0.1</v>
      </c>
      <c r="N151" s="87">
        <v>-0.1</v>
      </c>
      <c r="O151" s="87">
        <v>0</v>
      </c>
      <c r="P151" s="87">
        <v>0</v>
      </c>
      <c r="Q151" s="87">
        <v>0</v>
      </c>
    </row>
    <row r="152" spans="1:23" s="10" customFormat="1" ht="51">
      <c r="A152" s="53" t="s">
        <v>0</v>
      </c>
      <c r="B152" s="73">
        <v>929</v>
      </c>
      <c r="C152" s="73">
        <v>2</v>
      </c>
      <c r="D152" s="48" t="s">
        <v>19</v>
      </c>
      <c r="E152" s="48" t="s">
        <v>179</v>
      </c>
      <c r="F152" s="48" t="s">
        <v>50</v>
      </c>
      <c r="G152" s="48" t="s">
        <v>83</v>
      </c>
      <c r="H152" s="48" t="s">
        <v>45</v>
      </c>
      <c r="I152" s="48" t="s">
        <v>147</v>
      </c>
      <c r="J152" s="53" t="s">
        <v>222</v>
      </c>
      <c r="K152" s="73" t="s">
        <v>212</v>
      </c>
      <c r="L152" s="87">
        <v>0</v>
      </c>
      <c r="M152" s="87">
        <v>-595.16309000000001</v>
      </c>
      <c r="N152" s="87">
        <v>-595.16309000000001</v>
      </c>
      <c r="O152" s="87">
        <v>0</v>
      </c>
      <c r="P152" s="87">
        <v>0</v>
      </c>
      <c r="Q152" s="87">
        <v>0</v>
      </c>
    </row>
    <row r="153" spans="1:23" s="3" customFormat="1">
      <c r="A153" s="38"/>
      <c r="B153" s="39"/>
      <c r="C153" s="39"/>
      <c r="D153" s="39"/>
      <c r="E153" s="39"/>
      <c r="F153" s="39"/>
      <c r="G153" s="39"/>
      <c r="H153" s="39"/>
      <c r="I153" s="39"/>
      <c r="J153" s="38"/>
      <c r="K153" s="38"/>
      <c r="L153" s="39"/>
      <c r="M153" s="39"/>
      <c r="N153" s="39"/>
      <c r="O153" s="39"/>
      <c r="P153" s="39"/>
      <c r="Q153" s="39"/>
    </row>
    <row r="154" spans="1:23" s="3" customFormat="1">
      <c r="A154" s="38"/>
      <c r="B154" s="39"/>
      <c r="C154" s="39"/>
      <c r="D154" s="39"/>
      <c r="E154" s="39"/>
      <c r="F154" s="39"/>
      <c r="G154" s="39"/>
      <c r="H154" s="39"/>
      <c r="I154" s="39"/>
      <c r="J154" s="38"/>
      <c r="K154" s="38"/>
      <c r="L154" s="39"/>
      <c r="M154" s="39"/>
      <c r="N154" s="39"/>
      <c r="O154" s="39"/>
      <c r="P154" s="39"/>
      <c r="Q154" s="39"/>
    </row>
    <row r="155" spans="1:23" s="3" customFormat="1">
      <c r="A155" s="38"/>
      <c r="B155" s="39"/>
      <c r="C155" s="39"/>
      <c r="D155" s="39"/>
      <c r="E155" s="39"/>
      <c r="F155" s="39"/>
      <c r="G155" s="39"/>
      <c r="H155" s="39"/>
      <c r="I155" s="39"/>
      <c r="J155" s="38"/>
      <c r="K155" s="38"/>
      <c r="L155" s="39"/>
      <c r="M155" s="39"/>
      <c r="N155" s="39"/>
      <c r="O155" s="39"/>
      <c r="P155" s="39"/>
      <c r="Q155" s="39"/>
    </row>
    <row r="156" spans="1:23" s="3" customFormat="1">
      <c r="A156" s="38"/>
      <c r="B156" s="39" t="s">
        <v>169</v>
      </c>
      <c r="C156" s="39"/>
      <c r="D156" s="39"/>
      <c r="E156" s="39"/>
      <c r="F156" s="39"/>
      <c r="G156" s="39"/>
      <c r="H156" s="39"/>
      <c r="I156" s="39"/>
      <c r="J156" s="38"/>
      <c r="K156" s="38"/>
      <c r="L156" s="39"/>
      <c r="M156" s="39"/>
      <c r="N156" s="39"/>
      <c r="O156" s="39"/>
      <c r="P156" s="39"/>
      <c r="Q156" s="39"/>
      <c r="R156" s="2"/>
      <c r="S156" s="2"/>
      <c r="T156" s="2"/>
      <c r="U156" s="2"/>
      <c r="V156" s="2"/>
      <c r="W156" s="2"/>
    </row>
    <row r="157" spans="1:23" ht="14.25">
      <c r="A157" s="38"/>
      <c r="B157" s="39"/>
      <c r="C157" s="39"/>
      <c r="D157" s="39"/>
      <c r="E157" s="39"/>
      <c r="F157" s="39"/>
      <c r="G157" s="39"/>
      <c r="H157" s="39"/>
      <c r="I157" s="39"/>
      <c r="J157" s="38"/>
      <c r="K157" s="38"/>
      <c r="L157" s="39"/>
      <c r="M157" s="39"/>
      <c r="N157" s="39"/>
      <c r="O157" s="39"/>
      <c r="P157" s="39"/>
      <c r="Q157" s="39"/>
    </row>
    <row r="158" spans="1:23" ht="14.25">
      <c r="A158" s="38"/>
      <c r="B158" s="39"/>
      <c r="C158" s="39"/>
      <c r="D158" s="39"/>
      <c r="E158" s="39"/>
      <c r="F158" s="39"/>
      <c r="G158" s="39"/>
      <c r="H158" s="39"/>
      <c r="I158" s="39"/>
      <c r="J158" s="38"/>
      <c r="K158" s="38"/>
      <c r="L158" s="39"/>
      <c r="M158" s="39"/>
      <c r="N158" s="39"/>
      <c r="O158" s="39"/>
      <c r="P158" s="39"/>
      <c r="Q158" s="39"/>
    </row>
    <row r="159" spans="1:23" ht="14.25">
      <c r="A159" s="38"/>
      <c r="B159" s="39" t="s">
        <v>168</v>
      </c>
      <c r="C159" s="39"/>
      <c r="D159" s="39"/>
      <c r="E159" s="39"/>
      <c r="F159" s="39"/>
      <c r="G159" s="39"/>
      <c r="H159" s="39"/>
      <c r="I159" s="39"/>
      <c r="J159" s="38"/>
      <c r="K159" s="38"/>
      <c r="L159" s="39"/>
      <c r="M159" s="39"/>
      <c r="N159" s="39"/>
      <c r="O159" s="39"/>
      <c r="P159" s="39"/>
      <c r="Q159" s="39"/>
    </row>
    <row r="160" spans="1:23" ht="14.25">
      <c r="A160" s="38"/>
      <c r="B160" s="39"/>
      <c r="C160" s="39"/>
      <c r="D160" s="39"/>
      <c r="E160" s="39"/>
      <c r="F160" s="39"/>
      <c r="G160" s="39"/>
      <c r="H160" s="39"/>
      <c r="I160" s="39"/>
      <c r="J160" s="38"/>
      <c r="K160" s="38"/>
      <c r="L160" s="39"/>
      <c r="M160" s="39"/>
      <c r="N160" s="39"/>
      <c r="O160" s="39"/>
      <c r="P160" s="39"/>
      <c r="Q160" s="39"/>
    </row>
    <row r="162" spans="1:17" ht="14.25">
      <c r="A162" s="38"/>
      <c r="B162" s="39" t="s">
        <v>167</v>
      </c>
      <c r="C162" s="39"/>
      <c r="D162" s="39"/>
      <c r="E162" s="39"/>
      <c r="F162" s="39"/>
      <c r="G162" s="39"/>
      <c r="H162" s="39"/>
      <c r="I162" s="39"/>
      <c r="J162" s="38"/>
      <c r="K162" s="38"/>
      <c r="L162" s="39" t="s">
        <v>166</v>
      </c>
      <c r="M162" s="39"/>
      <c r="N162" s="39"/>
      <c r="O162" s="39"/>
      <c r="P162" s="39"/>
      <c r="Q162" s="39"/>
    </row>
    <row r="163" spans="1:17" ht="14.25">
      <c r="A163" s="38"/>
      <c r="B163" s="39"/>
      <c r="C163" s="39"/>
      <c r="D163" s="39"/>
      <c r="E163" s="39"/>
      <c r="F163" s="39"/>
      <c r="G163" s="39"/>
      <c r="H163" s="39"/>
      <c r="I163" s="39"/>
      <c r="J163" s="38"/>
      <c r="K163" s="38"/>
      <c r="L163" s="39"/>
      <c r="M163" s="39"/>
      <c r="N163" s="39"/>
      <c r="O163" s="39"/>
      <c r="P163" s="39"/>
      <c r="Q163" s="39"/>
    </row>
    <row r="164" spans="1:17" ht="14.25">
      <c r="A164" s="38"/>
      <c r="B164" s="75" t="s">
        <v>246</v>
      </c>
      <c r="C164" s="39"/>
      <c r="D164" s="39"/>
      <c r="E164" s="39"/>
      <c r="F164" s="39"/>
      <c r="G164" s="39"/>
      <c r="H164" s="39"/>
      <c r="I164" s="39"/>
      <c r="J164" s="38"/>
      <c r="K164" s="38"/>
      <c r="L164" s="39"/>
      <c r="M164" s="39"/>
      <c r="N164" s="39"/>
      <c r="O164" s="39"/>
      <c r="P164" s="39"/>
      <c r="Q164" s="39"/>
    </row>
    <row r="165" spans="1:17" ht="14.25">
      <c r="A165" s="38"/>
      <c r="B165" s="39"/>
      <c r="C165" s="39"/>
      <c r="D165" s="39"/>
      <c r="E165" s="39"/>
      <c r="F165" s="39"/>
      <c r="G165" s="39"/>
      <c r="H165" s="39"/>
      <c r="I165" s="39"/>
      <c r="J165" s="38"/>
      <c r="K165" s="38"/>
      <c r="L165" s="39"/>
      <c r="M165" s="39"/>
      <c r="N165" s="39"/>
      <c r="O165" s="39"/>
      <c r="P165" s="39"/>
      <c r="Q165" s="39"/>
    </row>
    <row r="166" spans="1:17" ht="14.25">
      <c r="A166" s="38"/>
      <c r="B166" s="39"/>
      <c r="C166" s="39"/>
      <c r="D166" s="39"/>
      <c r="E166" s="39"/>
      <c r="F166" s="39"/>
      <c r="G166" s="39"/>
      <c r="H166" s="39"/>
      <c r="I166" s="39"/>
      <c r="J166" s="38"/>
      <c r="K166" s="38"/>
      <c r="L166" s="39"/>
      <c r="M166" s="39"/>
      <c r="N166" s="39"/>
      <c r="O166" s="39"/>
      <c r="P166" s="39"/>
      <c r="Q166" s="39"/>
    </row>
    <row r="167" spans="1:17" ht="14.25">
      <c r="A167" s="38"/>
      <c r="B167" s="39"/>
      <c r="C167" s="39"/>
      <c r="D167" s="39"/>
      <c r="E167" s="39"/>
      <c r="F167" s="39"/>
      <c r="G167" s="39"/>
      <c r="H167" s="39"/>
      <c r="I167" s="39"/>
      <c r="J167" s="38"/>
      <c r="K167" s="38"/>
      <c r="L167" s="39"/>
      <c r="M167" s="39"/>
      <c r="N167" s="39"/>
      <c r="O167" s="39"/>
      <c r="P167" s="39"/>
      <c r="Q167" s="39"/>
    </row>
    <row r="168" spans="1:17" ht="14.25">
      <c r="A168" s="38"/>
      <c r="B168" s="39"/>
      <c r="C168" s="39"/>
      <c r="D168" s="39"/>
      <c r="E168" s="39"/>
      <c r="F168" s="39"/>
      <c r="G168" s="39"/>
      <c r="H168" s="39"/>
      <c r="I168" s="39"/>
      <c r="J168" s="38"/>
      <c r="K168" s="38"/>
      <c r="L168" s="39"/>
      <c r="M168" s="39"/>
      <c r="N168" s="39"/>
      <c r="O168" s="39"/>
      <c r="P168" s="39"/>
      <c r="Q168" s="39"/>
    </row>
    <row r="169" spans="1:17" ht="14.25">
      <c r="A169" s="38"/>
      <c r="B169" s="39"/>
      <c r="C169" s="39"/>
      <c r="D169" s="39"/>
      <c r="E169" s="39"/>
      <c r="F169" s="39"/>
      <c r="G169" s="39"/>
      <c r="H169" s="39"/>
      <c r="I169" s="39"/>
      <c r="J169" s="38"/>
      <c r="K169" s="38"/>
      <c r="L169" s="39"/>
      <c r="M169" s="39"/>
      <c r="N169" s="39"/>
      <c r="O169" s="39"/>
      <c r="P169" s="39"/>
      <c r="Q169" s="39"/>
    </row>
    <row r="170" spans="1:17" ht="14.25">
      <c r="A170" s="38"/>
      <c r="B170" s="39"/>
      <c r="C170" s="39"/>
      <c r="D170" s="39"/>
      <c r="E170" s="39"/>
      <c r="F170" s="39"/>
      <c r="G170" s="39"/>
      <c r="H170" s="39"/>
      <c r="I170" s="39"/>
      <c r="J170" s="38"/>
      <c r="K170" s="38"/>
      <c r="L170" s="39"/>
      <c r="M170" s="39"/>
      <c r="N170" s="39"/>
      <c r="O170" s="39"/>
      <c r="P170" s="39"/>
      <c r="Q170" s="39"/>
    </row>
    <row r="171" spans="1:17" ht="14.25">
      <c r="A171" s="38"/>
      <c r="B171" s="39"/>
      <c r="C171" s="39"/>
      <c r="D171" s="39"/>
      <c r="E171" s="39"/>
      <c r="F171" s="39"/>
      <c r="G171" s="39"/>
      <c r="H171" s="39"/>
      <c r="I171" s="39"/>
      <c r="J171" s="38"/>
      <c r="K171" s="38"/>
      <c r="L171" s="39"/>
      <c r="M171" s="39"/>
      <c r="N171" s="39"/>
      <c r="O171" s="39"/>
      <c r="P171" s="39"/>
      <c r="Q171" s="39"/>
    </row>
    <row r="172" spans="1:17" ht="14.25">
      <c r="A172" s="38"/>
      <c r="B172" s="39"/>
      <c r="C172" s="39"/>
      <c r="D172" s="39"/>
      <c r="E172" s="39"/>
      <c r="F172" s="39"/>
      <c r="G172" s="39"/>
      <c r="H172" s="39"/>
      <c r="I172" s="39"/>
      <c r="J172" s="38"/>
      <c r="K172" s="38"/>
      <c r="L172" s="39"/>
      <c r="M172" s="39"/>
      <c r="N172" s="39"/>
      <c r="O172" s="39"/>
      <c r="P172" s="39"/>
      <c r="Q172" s="39"/>
    </row>
    <row r="173" spans="1:17" ht="14.25">
      <c r="A173" s="38"/>
      <c r="B173" s="39"/>
      <c r="C173" s="39"/>
      <c r="D173" s="39"/>
      <c r="E173" s="39"/>
      <c r="F173" s="39"/>
      <c r="G173" s="39"/>
      <c r="H173" s="39"/>
      <c r="I173" s="39"/>
      <c r="J173" s="38"/>
      <c r="K173" s="38"/>
      <c r="L173" s="39"/>
      <c r="M173" s="39"/>
      <c r="N173" s="39"/>
      <c r="O173" s="39"/>
      <c r="P173" s="39"/>
      <c r="Q173" s="39"/>
    </row>
    <row r="174" spans="1:17" ht="14.25">
      <c r="A174" s="38"/>
      <c r="B174" s="39"/>
      <c r="C174" s="39"/>
      <c r="D174" s="39"/>
      <c r="E174" s="39"/>
      <c r="F174" s="39"/>
      <c r="G174" s="39"/>
      <c r="H174" s="39"/>
      <c r="I174" s="39"/>
      <c r="J174" s="38"/>
      <c r="K174" s="38"/>
      <c r="L174" s="39"/>
      <c r="M174" s="39"/>
      <c r="N174" s="39"/>
      <c r="O174" s="39"/>
      <c r="P174" s="39"/>
      <c r="Q174" s="39"/>
    </row>
    <row r="175" spans="1:17" ht="14.25">
      <c r="A175" s="38"/>
      <c r="B175" s="39"/>
      <c r="C175" s="39"/>
      <c r="D175" s="39"/>
      <c r="E175" s="39"/>
      <c r="F175" s="39"/>
      <c r="G175" s="39"/>
      <c r="H175" s="39"/>
      <c r="I175" s="39"/>
      <c r="J175" s="38"/>
      <c r="K175" s="38"/>
      <c r="L175" s="39"/>
      <c r="M175" s="39"/>
      <c r="N175" s="39"/>
      <c r="O175" s="39"/>
      <c r="P175" s="39"/>
      <c r="Q175" s="39"/>
    </row>
    <row r="176" spans="1:17" ht="14.25">
      <c r="A176" s="38"/>
      <c r="B176" s="39"/>
      <c r="C176" s="39"/>
      <c r="D176" s="39"/>
      <c r="E176" s="39"/>
      <c r="F176" s="39"/>
      <c r="G176" s="39"/>
      <c r="H176" s="39"/>
      <c r="I176" s="39"/>
      <c r="J176" s="38"/>
      <c r="K176" s="38"/>
      <c r="L176" s="39"/>
      <c r="M176" s="39"/>
      <c r="N176" s="39"/>
      <c r="O176" s="39"/>
      <c r="P176" s="39"/>
      <c r="Q176" s="39"/>
    </row>
    <row r="177" spans="1:17" ht="14.25">
      <c r="A177" s="38"/>
      <c r="B177" s="39"/>
      <c r="C177" s="39"/>
      <c r="D177" s="39"/>
      <c r="E177" s="39"/>
      <c r="F177" s="39"/>
      <c r="G177" s="39"/>
      <c r="H177" s="39"/>
      <c r="I177" s="39"/>
      <c r="J177" s="38"/>
      <c r="K177" s="38"/>
      <c r="L177" s="39"/>
      <c r="M177" s="39"/>
      <c r="N177" s="39"/>
      <c r="O177" s="39"/>
      <c r="P177" s="39"/>
      <c r="Q177" s="39"/>
    </row>
    <row r="178" spans="1:17" ht="14.25">
      <c r="A178" s="38"/>
      <c r="B178" s="39"/>
      <c r="C178" s="39"/>
      <c r="D178" s="39"/>
      <c r="E178" s="39"/>
      <c r="F178" s="39"/>
      <c r="G178" s="39"/>
      <c r="H178" s="39"/>
      <c r="I178" s="39"/>
      <c r="J178" s="38"/>
      <c r="K178" s="38"/>
      <c r="L178" s="39"/>
      <c r="M178" s="39"/>
      <c r="N178" s="39"/>
      <c r="O178" s="39"/>
      <c r="P178" s="39"/>
      <c r="Q178" s="39"/>
    </row>
    <row r="179" spans="1:17" ht="14.25">
      <c r="A179" s="38"/>
      <c r="B179" s="39"/>
      <c r="C179" s="39"/>
      <c r="D179" s="39"/>
      <c r="E179" s="39"/>
      <c r="F179" s="39"/>
      <c r="G179" s="39"/>
      <c r="H179" s="39"/>
      <c r="I179" s="39"/>
      <c r="J179" s="38"/>
      <c r="K179" s="38"/>
      <c r="L179" s="39"/>
      <c r="M179" s="39"/>
      <c r="N179" s="39"/>
      <c r="O179" s="39"/>
      <c r="P179" s="39"/>
      <c r="Q179" s="39"/>
    </row>
    <row r="180" spans="1:17" ht="14.25">
      <c r="A180" s="38"/>
      <c r="B180" s="39"/>
      <c r="C180" s="39"/>
      <c r="D180" s="39"/>
      <c r="E180" s="39"/>
      <c r="F180" s="39"/>
      <c r="G180" s="39"/>
      <c r="H180" s="39"/>
      <c r="I180" s="39"/>
      <c r="J180" s="38"/>
      <c r="K180" s="38"/>
      <c r="L180" s="39"/>
      <c r="M180" s="39"/>
      <c r="N180" s="39"/>
      <c r="O180" s="39"/>
      <c r="P180" s="39"/>
      <c r="Q180" s="39"/>
    </row>
    <row r="181" spans="1:17" ht="14.25">
      <c r="A181" s="38"/>
      <c r="B181" s="39"/>
      <c r="C181" s="39"/>
      <c r="D181" s="39"/>
      <c r="E181" s="39"/>
      <c r="F181" s="39"/>
      <c r="G181" s="39"/>
      <c r="H181" s="39"/>
      <c r="I181" s="39"/>
      <c r="J181" s="38"/>
      <c r="K181" s="38"/>
      <c r="L181" s="39"/>
      <c r="M181" s="39"/>
      <c r="N181" s="39"/>
      <c r="O181" s="39"/>
      <c r="P181" s="39"/>
      <c r="Q181" s="39"/>
    </row>
    <row r="182" spans="1:17" ht="14.25">
      <c r="A182" s="38"/>
      <c r="B182" s="39"/>
      <c r="C182" s="39"/>
      <c r="D182" s="39"/>
      <c r="E182" s="39"/>
      <c r="F182" s="39"/>
      <c r="G182" s="39"/>
      <c r="H182" s="39"/>
      <c r="I182" s="39"/>
      <c r="J182" s="38"/>
      <c r="K182" s="38"/>
      <c r="L182" s="39"/>
      <c r="M182" s="39"/>
      <c r="N182" s="39"/>
      <c r="O182" s="39"/>
      <c r="P182" s="39"/>
      <c r="Q182" s="39"/>
    </row>
    <row r="183" spans="1:17" ht="14.25">
      <c r="A183" s="38"/>
      <c r="B183" s="39"/>
      <c r="C183" s="39"/>
      <c r="D183" s="39"/>
      <c r="E183" s="39"/>
      <c r="F183" s="39"/>
      <c r="G183" s="39"/>
      <c r="H183" s="39"/>
      <c r="I183" s="39"/>
      <c r="J183" s="38"/>
      <c r="K183" s="38"/>
      <c r="L183" s="39"/>
      <c r="M183" s="39"/>
      <c r="N183" s="39"/>
      <c r="O183" s="39"/>
      <c r="P183" s="39"/>
      <c r="Q183" s="39"/>
    </row>
    <row r="184" spans="1:17" ht="14.25">
      <c r="A184" s="38"/>
      <c r="B184" s="39"/>
      <c r="C184" s="39"/>
      <c r="D184" s="39"/>
      <c r="E184" s="39"/>
      <c r="F184" s="39"/>
      <c r="G184" s="39"/>
      <c r="H184" s="39"/>
      <c r="I184" s="39"/>
      <c r="J184" s="38"/>
      <c r="K184" s="38"/>
      <c r="L184" s="39"/>
      <c r="M184" s="39"/>
      <c r="N184" s="39"/>
      <c r="O184" s="39"/>
      <c r="P184" s="39"/>
      <c r="Q184" s="39"/>
    </row>
    <row r="185" spans="1:17" ht="14.25">
      <c r="A185" s="38"/>
      <c r="B185" s="39"/>
      <c r="C185" s="39"/>
      <c r="D185" s="39"/>
      <c r="E185" s="39"/>
      <c r="F185" s="39"/>
      <c r="G185" s="39"/>
      <c r="H185" s="39"/>
      <c r="I185" s="39"/>
      <c r="J185" s="38"/>
      <c r="K185" s="38"/>
      <c r="L185" s="39"/>
      <c r="M185" s="39"/>
      <c r="N185" s="39"/>
      <c r="O185" s="39"/>
      <c r="P185" s="39"/>
      <c r="Q185" s="39"/>
    </row>
    <row r="186" spans="1:17" ht="14.25">
      <c r="A186" s="38"/>
      <c r="B186" s="39"/>
      <c r="C186" s="39"/>
      <c r="D186" s="39"/>
      <c r="E186" s="39"/>
      <c r="F186" s="39"/>
      <c r="G186" s="39"/>
      <c r="H186" s="39"/>
      <c r="I186" s="39"/>
      <c r="J186" s="38"/>
      <c r="K186" s="38"/>
      <c r="L186" s="39"/>
      <c r="M186" s="39"/>
      <c r="N186" s="39"/>
      <c r="O186" s="39"/>
      <c r="P186" s="39"/>
      <c r="Q186" s="39"/>
    </row>
    <row r="187" spans="1:17" ht="14.25">
      <c r="A187" s="38"/>
      <c r="B187" s="39"/>
      <c r="C187" s="39"/>
      <c r="D187" s="39"/>
      <c r="E187" s="39"/>
      <c r="F187" s="39"/>
      <c r="G187" s="39"/>
      <c r="H187" s="39"/>
      <c r="I187" s="39"/>
      <c r="J187" s="38"/>
      <c r="K187" s="38"/>
      <c r="L187" s="39"/>
      <c r="M187" s="39"/>
      <c r="N187" s="39"/>
      <c r="O187" s="39"/>
      <c r="P187" s="39"/>
      <c r="Q187" s="39"/>
    </row>
    <row r="188" spans="1:17" ht="14.25">
      <c r="A188" s="38"/>
      <c r="B188" s="39"/>
      <c r="C188" s="39"/>
      <c r="D188" s="39"/>
      <c r="E188" s="39"/>
      <c r="F188" s="39"/>
      <c r="G188" s="39"/>
      <c r="H188" s="39"/>
      <c r="I188" s="39"/>
      <c r="J188" s="38"/>
      <c r="K188" s="38"/>
      <c r="L188" s="39"/>
      <c r="M188" s="39"/>
      <c r="N188" s="39"/>
      <c r="O188" s="39"/>
      <c r="P188" s="39"/>
      <c r="Q188" s="39"/>
    </row>
    <row r="189" spans="1:17" ht="14.25">
      <c r="A189" s="38"/>
      <c r="B189" s="39"/>
      <c r="C189" s="39"/>
      <c r="D189" s="39"/>
      <c r="E189" s="39"/>
      <c r="F189" s="39"/>
      <c r="G189" s="39"/>
      <c r="H189" s="39"/>
      <c r="I189" s="39"/>
      <c r="J189" s="38"/>
      <c r="K189" s="38"/>
      <c r="L189" s="39"/>
      <c r="M189" s="39"/>
      <c r="N189" s="39"/>
      <c r="O189" s="39"/>
      <c r="P189" s="39"/>
      <c r="Q189" s="39"/>
    </row>
    <row r="190" spans="1:17" ht="14.25">
      <c r="A190" s="38"/>
      <c r="B190" s="39"/>
      <c r="C190" s="39"/>
      <c r="D190" s="39"/>
      <c r="E190" s="39"/>
      <c r="F190" s="39"/>
      <c r="G190" s="39"/>
      <c r="H190" s="39"/>
      <c r="I190" s="39"/>
      <c r="J190" s="38"/>
      <c r="K190" s="38"/>
      <c r="L190" s="39"/>
      <c r="M190" s="39"/>
      <c r="N190" s="39"/>
      <c r="O190" s="39"/>
      <c r="P190" s="39"/>
      <c r="Q190" s="39"/>
    </row>
    <row r="191" spans="1:17" ht="14.25">
      <c r="A191" s="38"/>
      <c r="B191" s="39"/>
      <c r="C191" s="39"/>
      <c r="D191" s="39"/>
      <c r="E191" s="39"/>
      <c r="F191" s="39"/>
      <c r="G191" s="39"/>
      <c r="H191" s="39"/>
      <c r="I191" s="39"/>
      <c r="J191" s="38"/>
      <c r="K191" s="38"/>
      <c r="L191" s="39"/>
      <c r="M191" s="39"/>
      <c r="N191" s="39"/>
      <c r="O191" s="39"/>
      <c r="P191" s="39"/>
      <c r="Q191" s="39"/>
    </row>
    <row r="192" spans="1:17" ht="14.25">
      <c r="A192" s="38"/>
      <c r="B192" s="39"/>
      <c r="C192" s="39"/>
      <c r="D192" s="39"/>
      <c r="E192" s="39"/>
      <c r="F192" s="39"/>
      <c r="G192" s="39"/>
      <c r="H192" s="39"/>
      <c r="I192" s="39"/>
      <c r="J192" s="38"/>
      <c r="K192" s="38"/>
      <c r="L192" s="39"/>
      <c r="M192" s="39"/>
      <c r="N192" s="39"/>
      <c r="O192" s="39"/>
      <c r="P192" s="39"/>
      <c r="Q192" s="39"/>
    </row>
    <row r="193" spans="1:17" ht="14.25">
      <c r="A193" s="38"/>
      <c r="B193" s="39"/>
      <c r="C193" s="39"/>
      <c r="D193" s="39"/>
      <c r="E193" s="39"/>
      <c r="F193" s="39"/>
      <c r="G193" s="39"/>
      <c r="H193" s="39"/>
      <c r="I193" s="39"/>
      <c r="J193" s="38"/>
      <c r="K193" s="38"/>
      <c r="L193" s="39"/>
      <c r="M193" s="39"/>
      <c r="N193" s="39"/>
      <c r="O193" s="39"/>
      <c r="P193" s="39"/>
      <c r="Q193" s="39"/>
    </row>
    <row r="194" spans="1:17" ht="14.25">
      <c r="A194" s="38"/>
      <c r="B194" s="39"/>
      <c r="C194" s="39"/>
      <c r="D194" s="39"/>
      <c r="E194" s="39"/>
      <c r="F194" s="39"/>
      <c r="G194" s="39"/>
      <c r="H194" s="39"/>
      <c r="I194" s="39"/>
      <c r="J194" s="38"/>
      <c r="K194" s="38"/>
      <c r="L194" s="39"/>
      <c r="M194" s="39"/>
      <c r="N194" s="39"/>
      <c r="O194" s="39"/>
      <c r="P194" s="39"/>
      <c r="Q194" s="39"/>
    </row>
    <row r="195" spans="1:17" ht="14.25">
      <c r="A195" s="38"/>
      <c r="B195" s="39"/>
      <c r="C195" s="39"/>
      <c r="D195" s="39"/>
      <c r="E195" s="39"/>
      <c r="F195" s="39"/>
      <c r="G195" s="39"/>
      <c r="H195" s="39"/>
      <c r="I195" s="39"/>
      <c r="J195" s="38"/>
      <c r="K195" s="38"/>
      <c r="L195" s="39"/>
      <c r="M195" s="39"/>
      <c r="N195" s="39"/>
      <c r="O195" s="39"/>
      <c r="P195" s="39"/>
      <c r="Q195" s="39"/>
    </row>
    <row r="196" spans="1:17" ht="14.25">
      <c r="A196" s="38"/>
      <c r="B196" s="39"/>
      <c r="C196" s="39"/>
      <c r="D196" s="39"/>
      <c r="E196" s="39"/>
      <c r="F196" s="39"/>
      <c r="G196" s="39"/>
      <c r="H196" s="39"/>
      <c r="I196" s="39"/>
      <c r="J196" s="38"/>
      <c r="K196" s="38"/>
      <c r="L196" s="39"/>
      <c r="M196" s="39"/>
      <c r="N196" s="39"/>
      <c r="O196" s="39"/>
      <c r="P196" s="39"/>
      <c r="Q196" s="39"/>
    </row>
  </sheetData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2020-03-19T13:44:15Z</cp:lastPrinted>
  <dcterms:created xsi:type="dcterms:W3CDTF">2016-10-20T11:21:30Z</dcterms:created>
  <dcterms:modified xsi:type="dcterms:W3CDTF">2020-06-19T08:27:29Z</dcterms:modified>
</cp:coreProperties>
</file>