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A74472A-148B-46BD-A0C3-CC8F415EBFD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3'!$A$1:$W$64</definedName>
  </definedNames>
  <calcPr calcId="181029"/>
</workbook>
</file>

<file path=xl/calcChain.xml><?xml version="1.0" encoding="utf-8"?>
<calcChain xmlns="http://schemas.openxmlformats.org/spreadsheetml/2006/main">
  <c r="I23" i="4" l="1"/>
  <c r="J23" i="4"/>
  <c r="K23" i="4"/>
  <c r="L23" i="4"/>
  <c r="M23" i="4"/>
  <c r="N23" i="4"/>
  <c r="O23" i="4"/>
  <c r="P23" i="4"/>
  <c r="Q23" i="4"/>
  <c r="R23" i="4"/>
  <c r="S23" i="4"/>
  <c r="T23" i="4"/>
  <c r="H23" i="4"/>
  <c r="U23" i="4"/>
  <c r="V23" i="4"/>
  <c r="W23" i="4"/>
  <c r="V22" i="4"/>
  <c r="U22" i="4"/>
  <c r="T22" i="4" s="1"/>
  <c r="P22" i="4"/>
  <c r="L22" i="4"/>
  <c r="I22" i="4"/>
  <c r="D22" i="4"/>
  <c r="J20" i="4"/>
  <c r="E51" i="4" l="1"/>
  <c r="D28" i="4"/>
  <c r="D27" i="4"/>
  <c r="D47" i="4"/>
  <c r="D46" i="4"/>
  <c r="D31" i="4"/>
  <c r="U31" i="4" s="1"/>
  <c r="V27" i="4" l="1"/>
  <c r="U27" i="4"/>
  <c r="T27" i="4" s="1"/>
  <c r="P27" i="4"/>
  <c r="L27" i="4"/>
  <c r="I27" i="4"/>
  <c r="V45" i="4" l="1"/>
  <c r="P45" i="4"/>
  <c r="L45" i="4"/>
  <c r="I45" i="4"/>
  <c r="D45" i="4"/>
  <c r="U45" i="4" s="1"/>
  <c r="T45" i="4" s="1"/>
  <c r="V33" i="4"/>
  <c r="U33" i="4"/>
  <c r="P33" i="4"/>
  <c r="L33" i="4"/>
  <c r="I33" i="4"/>
  <c r="V46" i="4"/>
  <c r="U46" i="4"/>
  <c r="P46" i="4"/>
  <c r="L46" i="4"/>
  <c r="I46" i="4"/>
  <c r="I47" i="4"/>
  <c r="V31" i="4"/>
  <c r="P31" i="4"/>
  <c r="L31" i="4"/>
  <c r="I31" i="4"/>
  <c r="V28" i="4"/>
  <c r="U28" i="4"/>
  <c r="P28" i="4"/>
  <c r="L28" i="4"/>
  <c r="I28" i="4"/>
  <c r="V44" i="4"/>
  <c r="P44" i="4"/>
  <c r="L44" i="4"/>
  <c r="I44" i="4"/>
  <c r="D44" i="4"/>
  <c r="U44" i="4" s="1"/>
  <c r="D34" i="4"/>
  <c r="U34" i="4" s="1"/>
  <c r="D32" i="4"/>
  <c r="U32" i="4" s="1"/>
  <c r="P32" i="4"/>
  <c r="L32" i="4"/>
  <c r="I32" i="4"/>
  <c r="V32" i="4"/>
  <c r="V30" i="4"/>
  <c r="P30" i="4"/>
  <c r="L30" i="4"/>
  <c r="D30" i="4"/>
  <c r="U30" i="4" s="1"/>
  <c r="I30" i="4"/>
  <c r="V43" i="4"/>
  <c r="P43" i="4"/>
  <c r="L43" i="4"/>
  <c r="I42" i="4"/>
  <c r="I43" i="4"/>
  <c r="D43" i="4"/>
  <c r="U43" i="4" s="1"/>
  <c r="P10" i="2"/>
  <c r="P11" i="2" s="1"/>
  <c r="V42" i="4"/>
  <c r="P42" i="4"/>
  <c r="L42" i="4"/>
  <c r="D42" i="4"/>
  <c r="U42" i="4" s="1"/>
  <c r="V41" i="4"/>
  <c r="P41" i="4"/>
  <c r="L41" i="4"/>
  <c r="D41" i="4"/>
  <c r="U41" i="4" s="1"/>
  <c r="I41" i="4"/>
  <c r="V40" i="4"/>
  <c r="P40" i="4"/>
  <c r="L40" i="4"/>
  <c r="I40" i="4"/>
  <c r="D40" i="4"/>
  <c r="U40" i="4" s="1"/>
  <c r="E10" i="2"/>
  <c r="F10" i="2"/>
  <c r="G10" i="2"/>
  <c r="G11" i="2" s="1"/>
  <c r="I10" i="2"/>
  <c r="I11" i="2" s="1"/>
  <c r="L10" i="2"/>
  <c r="L11" i="2" s="1"/>
  <c r="M10" i="2"/>
  <c r="M11" i="2" s="1"/>
  <c r="K10" i="2"/>
  <c r="K11" i="2" s="1"/>
  <c r="I29" i="4"/>
  <c r="V34" i="4"/>
  <c r="P34" i="4"/>
  <c r="L34" i="4"/>
  <c r="I34" i="4"/>
  <c r="V36" i="4"/>
  <c r="P36" i="4"/>
  <c r="L36" i="4"/>
  <c r="I36" i="4"/>
  <c r="D36" i="4"/>
  <c r="U36" i="4" s="1"/>
  <c r="V37" i="4"/>
  <c r="P37" i="4"/>
  <c r="L37" i="4"/>
  <c r="I37" i="4"/>
  <c r="D37" i="4"/>
  <c r="U37" i="4" s="1"/>
  <c r="D38" i="4"/>
  <c r="T33" i="4" l="1"/>
  <c r="T43" i="4"/>
  <c r="T32" i="4"/>
  <c r="T28" i="4"/>
  <c r="T46" i="4"/>
  <c r="T44" i="4"/>
  <c r="T31" i="4"/>
  <c r="T30" i="4"/>
  <c r="T41" i="4"/>
  <c r="T42" i="4"/>
  <c r="J10" i="2"/>
  <c r="J11" i="2" s="1"/>
  <c r="T40" i="4"/>
  <c r="T36" i="4"/>
  <c r="H10" i="2"/>
  <c r="H11" i="2" s="1"/>
  <c r="T34" i="4"/>
  <c r="F11" i="2"/>
  <c r="E11" i="2"/>
  <c r="T37" i="4"/>
  <c r="V38" i="4"/>
  <c r="P38" i="4"/>
  <c r="L38" i="4"/>
  <c r="I38" i="4"/>
  <c r="U38" i="4"/>
  <c r="E19" i="3"/>
  <c r="F19" i="3"/>
  <c r="G19" i="3"/>
  <c r="H19" i="3"/>
  <c r="J19" i="3"/>
  <c r="K19" i="3"/>
  <c r="M19" i="3"/>
  <c r="N19" i="3"/>
  <c r="O19" i="3"/>
  <c r="O21" i="3" s="1"/>
  <c r="S19" i="3"/>
  <c r="D19" i="3"/>
  <c r="V29" i="4"/>
  <c r="P29" i="4"/>
  <c r="L29" i="4"/>
  <c r="D29" i="4"/>
  <c r="F51" i="4"/>
  <c r="G51" i="4"/>
  <c r="H51" i="4"/>
  <c r="J51" i="4"/>
  <c r="K51" i="4"/>
  <c r="M51" i="4"/>
  <c r="N51" i="4"/>
  <c r="O51" i="4"/>
  <c r="Q51" i="4"/>
  <c r="R51" i="4"/>
  <c r="S51" i="4"/>
  <c r="W51" i="4"/>
  <c r="E23" i="4"/>
  <c r="F23" i="4"/>
  <c r="G23" i="4"/>
  <c r="D21" i="4"/>
  <c r="U21" i="4" s="1"/>
  <c r="D39" i="4"/>
  <c r="U39" i="4" s="1"/>
  <c r="D35" i="4"/>
  <c r="U35" i="4" s="1"/>
  <c r="P21" i="4"/>
  <c r="I21" i="4"/>
  <c r="L21" i="4"/>
  <c r="I39" i="4"/>
  <c r="L39" i="4"/>
  <c r="P39" i="4"/>
  <c r="V39" i="4"/>
  <c r="V14" i="7"/>
  <c r="G14" i="7"/>
  <c r="H14" i="7"/>
  <c r="J14" i="7"/>
  <c r="K14" i="7"/>
  <c r="K18" i="7" s="1"/>
  <c r="L14" i="7"/>
  <c r="L18" i="7" s="1"/>
  <c r="M14" i="7"/>
  <c r="M18" i="7" s="1"/>
  <c r="N14" i="7"/>
  <c r="N18" i="7" s="1"/>
  <c r="O14" i="7"/>
  <c r="O18" i="7" s="1"/>
  <c r="P14" i="7"/>
  <c r="P18" i="7" s="1"/>
  <c r="R14" i="7"/>
  <c r="R18" i="7" s="1"/>
  <c r="S14" i="7"/>
  <c r="T14" i="7"/>
  <c r="U14" i="7"/>
  <c r="W14" i="7"/>
  <c r="X14" i="7"/>
  <c r="Y14" i="7"/>
  <c r="V17" i="7"/>
  <c r="E17" i="7"/>
  <c r="E18" i="7" s="1"/>
  <c r="F17" i="7"/>
  <c r="W17" i="7" s="1"/>
  <c r="W18" i="7" s="1"/>
  <c r="G17" i="7"/>
  <c r="G18" i="7" s="1"/>
  <c r="H17" i="7"/>
  <c r="I17" i="7"/>
  <c r="J17" i="7"/>
  <c r="K17" i="7"/>
  <c r="L17" i="7"/>
  <c r="M17" i="7"/>
  <c r="N17" i="7"/>
  <c r="O17" i="7"/>
  <c r="P17" i="7"/>
  <c r="R17" i="7"/>
  <c r="S17" i="7"/>
  <c r="T17" i="7"/>
  <c r="T18" i="7" s="1"/>
  <c r="U17" i="7"/>
  <c r="U18" i="7" s="1"/>
  <c r="X17" i="7"/>
  <c r="X18" i="7" s="1"/>
  <c r="Y17" i="7"/>
  <c r="Q18" i="7"/>
  <c r="R19" i="3"/>
  <c r="L19" i="3"/>
  <c r="I19" i="3"/>
  <c r="Q19" i="3"/>
  <c r="V35" i="4"/>
  <c r="P35" i="4"/>
  <c r="L35" i="4"/>
  <c r="I35" i="4"/>
  <c r="V47" i="4"/>
  <c r="U47" i="4"/>
  <c r="P47" i="4"/>
  <c r="L47" i="4"/>
  <c r="V21" i="4"/>
  <c r="D48" i="4"/>
  <c r="U48" i="4" s="1"/>
  <c r="D49" i="4"/>
  <c r="U49" i="4" s="1"/>
  <c r="D50" i="4"/>
  <c r="U50" i="4" s="1"/>
  <c r="V48" i="4"/>
  <c r="V49" i="4"/>
  <c r="V50" i="4"/>
  <c r="D20" i="4"/>
  <c r="U20" i="4" s="1"/>
  <c r="I50" i="4"/>
  <c r="I49" i="4"/>
  <c r="L48" i="4"/>
  <c r="I48" i="4"/>
  <c r="L50" i="4"/>
  <c r="P49" i="4"/>
  <c r="P50" i="4"/>
  <c r="L49" i="4"/>
  <c r="P48" i="4"/>
  <c r="U16" i="4"/>
  <c r="D14" i="4"/>
  <c r="U14" i="4" s="1"/>
  <c r="D9" i="3"/>
  <c r="Q9" i="3" s="1"/>
  <c r="I9" i="3"/>
  <c r="L9" i="3"/>
  <c r="D10" i="3"/>
  <c r="Q10" i="3" s="1"/>
  <c r="P10" i="3" s="1"/>
  <c r="I10" i="3"/>
  <c r="L10" i="3"/>
  <c r="D11" i="3"/>
  <c r="Q11" i="3" s="1"/>
  <c r="I11" i="3"/>
  <c r="L11" i="3"/>
  <c r="D12" i="3"/>
  <c r="Q12" i="3" s="1"/>
  <c r="I12" i="3"/>
  <c r="L12" i="3"/>
  <c r="V14" i="4"/>
  <c r="P14" i="4"/>
  <c r="L14" i="4"/>
  <c r="I14" i="4"/>
  <c r="S13" i="3"/>
  <c r="R13" i="3"/>
  <c r="L13" i="3"/>
  <c r="I13" i="3"/>
  <c r="D13" i="3"/>
  <c r="Q13" i="3" s="1"/>
  <c r="D15" i="4"/>
  <c r="U15" i="4" s="1"/>
  <c r="D16" i="4"/>
  <c r="L16" i="4"/>
  <c r="P16" i="4"/>
  <c r="V20" i="4"/>
  <c r="P20" i="4"/>
  <c r="L20" i="4"/>
  <c r="I20" i="4"/>
  <c r="V15" i="4"/>
  <c r="P15" i="4"/>
  <c r="L15" i="4"/>
  <c r="I15" i="4"/>
  <c r="I16" i="4"/>
  <c r="J17" i="4"/>
  <c r="V16" i="4"/>
  <c r="M17" i="4"/>
  <c r="W17" i="4"/>
  <c r="S17" i="4"/>
  <c r="R17" i="4"/>
  <c r="Q17" i="4"/>
  <c r="O17" i="4"/>
  <c r="N17" i="4"/>
  <c r="K17" i="4"/>
  <c r="H17" i="4"/>
  <c r="G17" i="4"/>
  <c r="F17" i="4"/>
  <c r="E17" i="4"/>
  <c r="N14" i="3"/>
  <c r="J14" i="3"/>
  <c r="S12" i="3"/>
  <c r="S11" i="3"/>
  <c r="S10" i="3"/>
  <c r="S9" i="3"/>
  <c r="S14" i="3" s="1"/>
  <c r="R12" i="3"/>
  <c r="R11" i="3"/>
  <c r="R10" i="3"/>
  <c r="R9" i="3"/>
  <c r="O14" i="3"/>
  <c r="M14" i="3"/>
  <c r="M21" i="3"/>
  <c r="K14" i="3"/>
  <c r="K21" i="3" s="1"/>
  <c r="H14" i="3"/>
  <c r="G14" i="3"/>
  <c r="F14" i="3"/>
  <c r="E14" i="3"/>
  <c r="D51" i="4" l="1"/>
  <c r="N21" i="3"/>
  <c r="T38" i="4"/>
  <c r="N10" i="2"/>
  <c r="N11" i="2" s="1"/>
  <c r="B7" i="1" s="1"/>
  <c r="O10" i="2"/>
  <c r="O11" i="2" s="1"/>
  <c r="I51" i="4"/>
  <c r="L51" i="4"/>
  <c r="T47" i="4"/>
  <c r="V51" i="4"/>
  <c r="T39" i="4"/>
  <c r="B18" i="1"/>
  <c r="P51" i="4"/>
  <c r="U29" i="4"/>
  <c r="U51" i="4" s="1"/>
  <c r="B19" i="1" s="1"/>
  <c r="P19" i="3"/>
  <c r="B13" i="1" s="1"/>
  <c r="D23" i="4"/>
  <c r="T35" i="4"/>
  <c r="Y18" i="7"/>
  <c r="J18" i="7"/>
  <c r="H18" i="7"/>
  <c r="S18" i="7"/>
  <c r="V18" i="7"/>
  <c r="F18" i="7"/>
  <c r="V17" i="4"/>
  <c r="I17" i="4"/>
  <c r="D17" i="4"/>
  <c r="L17" i="4"/>
  <c r="O53" i="4"/>
  <c r="H53" i="4"/>
  <c r="P17" i="4"/>
  <c r="S53" i="4"/>
  <c r="W53" i="4"/>
  <c r="T49" i="4"/>
  <c r="T48" i="4"/>
  <c r="T50" i="4"/>
  <c r="Q53" i="4"/>
  <c r="G53" i="4"/>
  <c r="M53" i="4"/>
  <c r="T21" i="4"/>
  <c r="J53" i="4"/>
  <c r="N53" i="4"/>
  <c r="E21" i="3"/>
  <c r="P9" i="3"/>
  <c r="H21" i="3"/>
  <c r="D14" i="3"/>
  <c r="D21" i="3" s="1"/>
  <c r="L14" i="3"/>
  <c r="L21" i="3" s="1"/>
  <c r="S21" i="3"/>
  <c r="G21" i="3"/>
  <c r="F21" i="3"/>
  <c r="P13" i="3"/>
  <c r="P12" i="3"/>
  <c r="R14" i="3"/>
  <c r="R21" i="3" s="1"/>
  <c r="I14" i="3"/>
  <c r="I21" i="3" s="1"/>
  <c r="P11" i="3"/>
  <c r="J21" i="3"/>
  <c r="E53" i="4"/>
  <c r="F53" i="4"/>
  <c r="K53" i="4"/>
  <c r="R53" i="4"/>
  <c r="T15" i="4"/>
  <c r="T16" i="4"/>
  <c r="T14" i="4"/>
  <c r="U17" i="4"/>
  <c r="T20" i="4"/>
  <c r="Q14" i="3"/>
  <c r="B27" i="1" l="1"/>
  <c r="T29" i="4"/>
  <c r="T51" i="4" s="1"/>
  <c r="P53" i="4"/>
  <c r="T17" i="4"/>
  <c r="I53" i="4"/>
  <c r="L53" i="4"/>
  <c r="D53" i="4"/>
  <c r="V53" i="4"/>
  <c r="P14" i="3"/>
  <c r="B12" i="1"/>
  <c r="Q21" i="3"/>
  <c r="B10" i="1"/>
  <c r="P21" i="3"/>
  <c r="B5" i="1"/>
  <c r="B17" i="1"/>
  <c r="B26" i="1" l="1"/>
  <c r="B24" i="1" s="1"/>
  <c r="U53" i="4"/>
  <c r="B14" i="1"/>
  <c r="T53" i="4"/>
</calcChain>
</file>

<file path=xl/sharedStrings.xml><?xml version="1.0" encoding="utf-8"?>
<sst xmlns="http://schemas.openxmlformats.org/spreadsheetml/2006/main" count="332" uniqueCount="202">
  <si>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</si>
  <si>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</si>
  <si>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</si>
  <si>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</si>
  <si>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</si>
  <si>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</si>
  <si>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</si>
  <si>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</si>
  <si>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</si>
  <si>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</si>
  <si>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</si>
  <si>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</si>
  <si>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</si>
  <si>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</si>
  <si>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</si>
  <si>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</si>
  <si>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</si>
  <si>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</si>
  <si>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</si>
  <si>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</si>
  <si>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</si>
  <si>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</si>
  <si>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</si>
  <si>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</si>
  <si>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</si>
  <si>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</si>
  <si>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</si>
  <si>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</si>
  <si>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</si>
  <si>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</si>
  <si>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</si>
  <si>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</si>
  <si>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</si>
  <si>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</si>
  <si>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</si>
  <si>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</si>
  <si>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</si>
  <si>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</si>
  <si>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</si>
  <si>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</si>
  <si>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</si>
  <si>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</si>
  <si>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</si>
  <si>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</si>
  <si>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</si>
  <si>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</si>
  <si>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</si>
  <si>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</si>
  <si>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</si>
  <si>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</si>
  <si>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</si>
  <si>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</si>
  <si>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</si>
  <si>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</si>
  <si>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</si>
  <si>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</si>
  <si>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</si>
  <si>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</si>
  <si>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</si>
  <si>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</si>
  <si>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</si>
  <si>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</si>
  <si>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</si>
  <si>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</si>
  <si>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</si>
  <si>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</si>
  <si>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</si>
  <si>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</si>
  <si>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</si>
  <si>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</si>
  <si>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</si>
  <si>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</si>
  <si>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</si>
  <si>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</si>
  <si>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</si>
  <si>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</si>
  <si>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</si>
  <si>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</si>
  <si>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</si>
  <si>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</si>
  <si>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</si>
  <si>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</si>
  <si>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</si>
  <si>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</si>
  <si>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</si>
  <si>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</si>
  <si>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</si>
  <si>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</si>
  <si>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</si>
  <si>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</si>
  <si>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</si>
  <si>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</si>
  <si>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</si>
  <si>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</si>
  <si>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</si>
  <si>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</si>
  <si>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</si>
  <si>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</si>
  <si>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</si>
  <si>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</si>
  <si>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</si>
  <si>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</si>
  <si>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</si>
  <si>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</si>
  <si>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</si>
  <si>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</si>
  <si>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</si>
  <si>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</si>
  <si>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</si>
  <si>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</si>
  <si>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</si>
  <si>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</si>
  <si>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</si>
  <si>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</si>
  <si>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</si>
  <si>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</si>
  <si>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</si>
  <si>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</si>
  <si>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</si>
  <si>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</si>
  <si>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Итого централизованные кредиты</t>
  </si>
  <si>
    <t>2. Кредиты из бюджета муниципального района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</si>
  <si>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</si>
  <si>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</si>
  <si>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</si>
  <si>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</si>
  <si>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</si>
  <si>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Погашена задолженность по кредиту за отчетный период, рублей</t>
  </si>
  <si>
    <t>Договор № 61 от 10.08.2022</t>
  </si>
  <si>
    <t>8500000 руб. под 0,1% до 10.08.2027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</si>
  <si>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</si>
  <si>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</si>
  <si>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</si>
  <si>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Н.В. Воронцова</t>
  </si>
  <si>
    <t>Исполнитель А.И. Погорелова</t>
  </si>
  <si>
    <t>Н.В. Ворнцова</t>
  </si>
  <si>
    <t>Каневское с.п.</t>
  </si>
  <si>
    <t>Новоминское с.п.</t>
  </si>
  <si>
    <t>Кубанскостепное с.п</t>
  </si>
  <si>
    <t>Договор № 33 от 16.12.2022 (доп.согл. № 12 от 28.02.2023)</t>
  </si>
  <si>
    <t>3000000,00 руб. под 0,1% до 01.11.2023</t>
  </si>
  <si>
    <t>Договор № 49 от 02.02.2023(доп. Согл. № 13 от 28.02.2023)</t>
  </si>
  <si>
    <t>1600000 руб под 0,1% до 01.11.2023 г.</t>
  </si>
  <si>
    <t>Красногвардейское с.п.</t>
  </si>
  <si>
    <t>Договор № 21 от 06.04.2023</t>
  </si>
  <si>
    <t>500000 под 0,1% до 01.04.2024</t>
  </si>
  <si>
    <t>Договор № 25 от 14.04.2023</t>
  </si>
  <si>
    <t>Договор № 27 от 26.05.2023</t>
  </si>
  <si>
    <t>2500000 руб под 0,1% до 01.12.2023 г.</t>
  </si>
  <si>
    <t>Договор № 28 от 16.06.2023</t>
  </si>
  <si>
    <t>700000 руб под 0,1% до 10.08.2023 г.</t>
  </si>
  <si>
    <t>1000000 руб под 0,1% до 10.08.2023 г.</t>
  </si>
  <si>
    <t>Договор № 38 от 03.07.2023</t>
  </si>
  <si>
    <t>2100000 руб под 0,1% до 10.08.2023</t>
  </si>
  <si>
    <t>Привольненское с.п.</t>
  </si>
  <si>
    <t xml:space="preserve">Дог № 47 от 07.09.2023 г. </t>
  </si>
  <si>
    <t>2700000 руб. до 01.09.2024 г.  Под 0,1%</t>
  </si>
  <si>
    <t>Договор № 49 от 15.09.2023</t>
  </si>
  <si>
    <t>1500000 руб. под 0,1% до 15.12.2023</t>
  </si>
  <si>
    <t>Придорожное с.п.</t>
  </si>
  <si>
    <t xml:space="preserve">Договор № 51 от 19.09.2023 </t>
  </si>
  <si>
    <t>500000 руб под 0,1% до 15.12.2023</t>
  </si>
  <si>
    <t>Договор № 52 от20.09.2023</t>
  </si>
  <si>
    <t>400000 руб под 0,1% до 15.12.2023</t>
  </si>
  <si>
    <t>Договор № 55 от27.10.2023</t>
  </si>
  <si>
    <t>12 274 000 руб под 0,1% до 20.10.2024</t>
  </si>
  <si>
    <t>Договор № 56 от  02.11.2023</t>
  </si>
  <si>
    <t>2500000 руб. под 0,1% до 01.11.2024</t>
  </si>
  <si>
    <t xml:space="preserve">Дог № 57 от 15.11.2023 г. </t>
  </si>
  <si>
    <t>1300000 руб. под 0,1% до 10.11.2024 г.</t>
  </si>
  <si>
    <t>Договор № 67 от 28.11.2023</t>
  </si>
  <si>
    <t xml:space="preserve">2000000 руб. под 0,1% до 25.11.2024 г. </t>
  </si>
  <si>
    <t>Договор № 68 от 14.12.2023</t>
  </si>
  <si>
    <t>11100000 руб. под 0,1% до 01.12.2024</t>
  </si>
  <si>
    <t>Договоре № 69 от 15.12.2023</t>
  </si>
  <si>
    <t>32000000,00 руб. под 0,1% до 01.12.2024 г.</t>
  </si>
  <si>
    <t>Дог.№ 70 от 15.12.2023</t>
  </si>
  <si>
    <t>500000 руб под 0,1% до 01.12.2024</t>
  </si>
  <si>
    <t>Дог. № 71 от 15.12.2023</t>
  </si>
  <si>
    <t>1400000 руб. под 0,1% до 01.12.2024</t>
  </si>
  <si>
    <t>Договор № 72 от 15.12.2023</t>
  </si>
  <si>
    <t>650000 руб. под 0,1% до 01.12.2024</t>
  </si>
  <si>
    <t>Финансовое упраление администрации МО Каневской район</t>
  </si>
  <si>
    <t>Наименование, номер и дата документа, подтверждающего сумму задолженности                  на 01.01.2024</t>
  </si>
  <si>
    <t>Выделено в 2023г.</t>
  </si>
  <si>
    <t>Договор № 65 от 18.12.2023 г.</t>
  </si>
  <si>
    <t xml:space="preserve">Договор № 74 от 21.12.2023 </t>
  </si>
  <si>
    <t>2600000 руб под 0,1% до 01.12.2024 г.</t>
  </si>
  <si>
    <t>Договоре № 79 от 27.12.2023</t>
  </si>
  <si>
    <t>5000000,00 руб.под 0,1% до 01.12.2024 г.</t>
  </si>
  <si>
    <t>Задолженность на 01.01.24</t>
  </si>
  <si>
    <t>Начислено на    01.02.2024г.</t>
  </si>
  <si>
    <t>43000000 руб под 0,1% до 13.12.2024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</si>
  <si>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марта 2024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</si>
  <si>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марта 2024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</si>
  <si>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марта  2024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</si>
  <si>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марта 2024 года</t>
  </si>
  <si>
    <t>Информация о задолженности по бюджетным кредитам юридическим лиам, выданным из бюджета Каневского района по состоянию на 01.03.2024</t>
  </si>
  <si>
    <t>Задолженность на 01.03.2024</t>
  </si>
  <si>
    <t>Новодеревянковское с.п.</t>
  </si>
  <si>
    <t>Договор № 4 от 22.02.2024</t>
  </si>
  <si>
    <t>15000000 руб под 0,1% до до 05.12.2024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</si>
</sst>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/>
    <xf numFmtId="4" fontId="19" fillId="0" borderId="0" xfId="0" applyNumberFormat="1" applyFont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/>
    <xf numFmtId="0" fontId="20" fillId="0" borderId="0" xfId="0" applyFont="1"/>
    <xf numFmtId="0" fontId="17" fillId="0" borderId="0" xfId="0" applyFont="1"/>
    <xf numFmtId="4" fontId="17" fillId="0" borderId="0" xfId="0" applyNumberFormat="1" applyFont="1"/>
    <xf numFmtId="0" fontId="2" fillId="0" borderId="0" xfId="0" applyFont="1" applyAlignment="1">
      <alignment wrapText="1"/>
    </xf>
    <xf numFmtId="0" fontId="23" fillId="0" borderId="0" xfId="0" applyFont="1"/>
    <xf numFmtId="0" fontId="15" fillId="0" borderId="0" xfId="2" applyFont="1" applyAlignment="1">
      <alignment horizontal="left" wrapText="1"/>
    </xf>
    <xf numFmtId="0" fontId="19" fillId="0" borderId="0" xfId="2" applyFont="1"/>
    <xf numFmtId="0" fontId="19" fillId="0" borderId="0" xfId="2" applyFont="1" applyAlignment="1">
      <alignment horizontal="center"/>
    </xf>
    <xf numFmtId="4" fontId="1" fillId="5" borderId="1" xfId="0" applyNumberFormat="1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5" borderId="13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top" wrapText="1"/>
    </xf>
    <xf numFmtId="4" fontId="3" fillId="2" borderId="26" xfId="0" applyNumberFormat="1" applyFont="1" applyFill="1" applyBorder="1"/>
    <xf numFmtId="4" fontId="3" fillId="2" borderId="31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1" fillId="5" borderId="13" xfId="0" applyNumberFormat="1" applyFont="1" applyFill="1" applyBorder="1" applyAlignment="1">
      <alignment vertical="center"/>
    </xf>
    <xf numFmtId="4" fontId="1" fillId="2" borderId="33" xfId="0" applyNumberFormat="1" applyFont="1" applyFill="1" applyBorder="1"/>
    <xf numFmtId="4" fontId="1" fillId="0" borderId="33" xfId="0" applyNumberFormat="1" applyFont="1" applyBorder="1"/>
    <xf numFmtId="4" fontId="1" fillId="5" borderId="33" xfId="0" applyNumberFormat="1" applyFont="1" applyFill="1" applyBorder="1"/>
    <xf numFmtId="4" fontId="1" fillId="2" borderId="34" xfId="0" applyNumberFormat="1" applyFont="1" applyFill="1" applyBorder="1"/>
    <xf numFmtId="0" fontId="4" fillId="0" borderId="7" xfId="0" applyFont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4" fillId="3" borderId="16" xfId="0" applyNumberFormat="1" applyFont="1" applyFill="1" applyBorder="1"/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3" fillId="5" borderId="36" xfId="0" applyFont="1" applyFill="1" applyBorder="1" applyAlignment="1">
      <alignment vertical="top" wrapText="1"/>
    </xf>
    <xf numFmtId="4" fontId="1" fillId="2" borderId="36" xfId="0" applyNumberFormat="1" applyFont="1" applyFill="1" applyBorder="1"/>
    <xf numFmtId="4" fontId="1" fillId="0" borderId="36" xfId="0" applyNumberFormat="1" applyFont="1" applyBorder="1"/>
    <xf numFmtId="4" fontId="1" fillId="5" borderId="36" xfId="0" applyNumberFormat="1" applyFont="1" applyFill="1" applyBorder="1"/>
    <xf numFmtId="4" fontId="1" fillId="2" borderId="37" xfId="0" applyNumberFormat="1" applyFont="1" applyFill="1" applyBorder="1"/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4" fontId="1" fillId="2" borderId="16" xfId="0" applyNumberFormat="1" applyFont="1" applyFill="1" applyBorder="1"/>
    <xf numFmtId="0" fontId="3" fillId="0" borderId="33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5" borderId="40" xfId="0" applyFont="1" applyFill="1" applyBorder="1" applyAlignment="1">
      <alignment horizontal="center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1" xfId="0" applyNumberFormat="1" applyFont="1" applyFill="1" applyBorder="1"/>
    <xf numFmtId="4" fontId="3" fillId="2" borderId="29" xfId="0" applyNumberFormat="1" applyFont="1" applyFill="1" applyBorder="1"/>
    <xf numFmtId="0" fontId="1" fillId="0" borderId="39" xfId="0" applyFont="1" applyBorder="1" applyAlignment="1">
      <alignment horizontal="center"/>
    </xf>
    <xf numFmtId="4" fontId="6" fillId="0" borderId="16" xfId="0" applyNumberFormat="1" applyFont="1" applyBorder="1"/>
    <xf numFmtId="4" fontId="1" fillId="7" borderId="1" xfId="0" applyNumberFormat="1" applyFont="1" applyFill="1" applyBorder="1"/>
    <xf numFmtId="4" fontId="1" fillId="7" borderId="16" xfId="0" applyNumberFormat="1" applyFont="1" applyFill="1" applyBorder="1"/>
    <xf numFmtId="4" fontId="1" fillId="7" borderId="36" xfId="0" applyNumberFormat="1" applyFont="1" applyFill="1" applyBorder="1"/>
    <xf numFmtId="0" fontId="1" fillId="7" borderId="26" xfId="0" applyFont="1" applyFill="1" applyBorder="1" applyAlignment="1">
      <alignment horizontal="center"/>
    </xf>
    <xf numFmtId="4" fontId="1" fillId="7" borderId="9" xfId="0" applyNumberFormat="1" applyFont="1" applyFill="1" applyBorder="1"/>
    <xf numFmtId="0" fontId="3" fillId="0" borderId="26" xfId="0" applyFont="1" applyBorder="1" applyAlignment="1">
      <alignment vertical="center" wrapText="1"/>
    </xf>
    <xf numFmtId="0" fontId="3" fillId="5" borderId="26" xfId="0" applyFont="1" applyFill="1" applyBorder="1" applyAlignment="1">
      <alignment vertical="top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26" xfId="0" applyNumberFormat="1" applyFont="1" applyFill="1" applyBorder="1"/>
    <xf numFmtId="4" fontId="1" fillId="7" borderId="26" xfId="0" applyNumberFormat="1" applyFont="1" applyFill="1" applyBorder="1"/>
    <xf numFmtId="4" fontId="1" fillId="2" borderId="31" xfId="0" applyNumberFormat="1" applyFont="1" applyFill="1" applyBorder="1"/>
    <xf numFmtId="0" fontId="3" fillId="7" borderId="16" xfId="0" applyFont="1" applyFill="1" applyBorder="1" applyAlignment="1">
      <alignment vertical="top" wrapText="1"/>
    </xf>
    <xf numFmtId="4" fontId="1" fillId="7" borderId="33" xfId="0" applyNumberFormat="1" applyFont="1" applyFill="1" applyBorder="1"/>
    <xf numFmtId="4" fontId="26" fillId="7" borderId="16" xfId="0" applyNumberFormat="1" applyFont="1" applyFill="1" applyBorder="1"/>
    <xf numFmtId="0" fontId="3" fillId="7" borderId="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14" fontId="3" fillId="7" borderId="38" xfId="0" applyNumberFormat="1" applyFont="1" applyFill="1" applyBorder="1" applyAlignment="1">
      <alignment vertical="top" wrapText="1"/>
    </xf>
    <xf numFmtId="0" fontId="3" fillId="7" borderId="33" xfId="0" applyFont="1" applyFill="1" applyBorder="1" applyAlignment="1">
      <alignment vertical="top" wrapText="1"/>
    </xf>
    <xf numFmtId="4" fontId="1" fillId="2" borderId="33" xfId="0" applyNumberFormat="1" applyFont="1" applyFill="1" applyBorder="1" applyAlignment="1">
      <alignment vertical="center"/>
    </xf>
    <xf numFmtId="4" fontId="1" fillId="2" borderId="33" xfId="0" applyNumberFormat="1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2" borderId="24" xfId="0" applyNumberFormat="1" applyFont="1" applyFill="1" applyBorder="1"/>
    <xf numFmtId="4" fontId="1" fillId="0" borderId="24" xfId="0" applyNumberFormat="1" applyFont="1" applyBorder="1"/>
    <xf numFmtId="4" fontId="1" fillId="5" borderId="24" xfId="0" applyNumberFormat="1" applyFont="1" applyFill="1" applyBorder="1"/>
    <xf numFmtId="4" fontId="1" fillId="7" borderId="24" xfId="0" applyNumberFormat="1" applyFont="1" applyFill="1" applyBorder="1"/>
    <xf numFmtId="4" fontId="1" fillId="2" borderId="24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horizontal="center" vertical="center"/>
    </xf>
    <xf numFmtId="4" fontId="1" fillId="2" borderId="35" xfId="0" applyNumberFormat="1" applyFont="1" applyFill="1" applyBorder="1"/>
    <xf numFmtId="14" fontId="3" fillId="7" borderId="33" xfId="0" applyNumberFormat="1" applyFont="1" applyFill="1" applyBorder="1" applyAlignment="1">
      <alignment vertical="top" wrapText="1"/>
    </xf>
    <xf numFmtId="14" fontId="3" fillId="7" borderId="13" xfId="0" applyNumberFormat="1" applyFont="1" applyFill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7" borderId="13" xfId="0" applyNumberFormat="1" applyFont="1" applyFill="1" applyBorder="1"/>
    <xf numFmtId="4" fontId="1" fillId="2" borderId="14" xfId="0" applyNumberFormat="1" applyFont="1" applyFill="1" applyBorder="1"/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 wrapText="1"/>
    </xf>
    <xf numFmtId="4" fontId="3" fillId="8" borderId="1" xfId="0" applyNumberFormat="1" applyFont="1" applyFill="1" applyBorder="1"/>
    <xf numFmtId="0" fontId="4" fillId="8" borderId="4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4" fillId="2" borderId="4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" fontId="1" fillId="2" borderId="36" xfId="0" applyNumberFormat="1" applyFont="1" applyFill="1" applyBorder="1" applyAlignment="1">
      <alignment vertical="center"/>
    </xf>
    <xf numFmtId="0" fontId="3" fillId="5" borderId="65" xfId="0" applyFont="1" applyFill="1" applyBorder="1" applyAlignment="1">
      <alignment vertical="center" wrapText="1"/>
    </xf>
    <xf numFmtId="0" fontId="3" fillId="5" borderId="36" xfId="0" applyFont="1" applyFill="1" applyBorder="1" applyAlignment="1">
      <alignment vertical="center" wrapText="1"/>
    </xf>
    <xf numFmtId="4" fontId="1" fillId="0" borderId="36" xfId="0" applyNumberFormat="1" applyFont="1" applyBorder="1" applyAlignment="1">
      <alignment vertical="center"/>
    </xf>
    <xf numFmtId="4" fontId="1" fillId="5" borderId="36" xfId="0" applyNumberFormat="1" applyFont="1" applyFill="1" applyBorder="1" applyAlignment="1">
      <alignment vertical="center"/>
    </xf>
    <xf numFmtId="4" fontId="1" fillId="2" borderId="37" xfId="0" applyNumberFormat="1" applyFont="1" applyFill="1" applyBorder="1" applyAlignment="1">
      <alignment vertical="center"/>
    </xf>
    <xf numFmtId="4" fontId="1" fillId="2" borderId="36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vertical="center" wrapText="1"/>
    </xf>
    <xf numFmtId="4" fontId="1" fillId="0" borderId="24" xfId="0" applyNumberFormat="1" applyFont="1" applyBorder="1" applyAlignment="1">
      <alignment vertical="center"/>
    </xf>
    <xf numFmtId="4" fontId="1" fillId="5" borderId="24" xfId="0" applyNumberFormat="1" applyFont="1" applyFill="1" applyBorder="1" applyAlignment="1">
      <alignment vertical="center"/>
    </xf>
    <xf numFmtId="4" fontId="1" fillId="2" borderId="35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vertical="top" wrapText="1"/>
    </xf>
    <xf numFmtId="0" fontId="25" fillId="7" borderId="13" xfId="0" applyFont="1" applyFill="1" applyBorder="1" applyAlignment="1">
      <alignment vertical="top" wrapText="1"/>
    </xf>
    <xf numFmtId="0" fontId="4" fillId="8" borderId="38" xfId="0" applyFont="1" applyFill="1" applyBorder="1" applyAlignment="1">
      <alignment horizontal="center" wrapText="1"/>
    </xf>
    <xf numFmtId="0" fontId="3" fillId="5" borderId="33" xfId="0" applyFont="1" applyFill="1" applyBorder="1" applyAlignment="1">
      <alignment horizontal="left" vertical="center" wrapText="1"/>
    </xf>
    <xf numFmtId="4" fontId="1" fillId="9" borderId="33" xfId="0" applyNumberFormat="1" applyFont="1" applyFill="1" applyBorder="1"/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0" xfId="0" applyFont="1" applyBorder="1" applyAlignment="1">
      <alignment horizontal="left" vertical="top" wrapText="1"/>
    </xf>
    <xf numFmtId="0" fontId="3" fillId="5" borderId="13" xfId="0" applyFont="1" applyFill="1" applyBorder="1" applyAlignment="1">
      <alignment vertical="top" wrapText="1"/>
    </xf>
    <xf numFmtId="0" fontId="4" fillId="2" borderId="51" xfId="0" applyFont="1" applyFill="1" applyBorder="1" applyAlignment="1">
      <alignment horizontal="center" vertical="center" wrapText="1"/>
    </xf>
    <xf numFmtId="4" fontId="1" fillId="7" borderId="24" xfId="0" applyNumberFormat="1" applyFont="1" applyFill="1" applyBorder="1" applyAlignment="1">
      <alignment vertical="center"/>
    </xf>
    <xf numFmtId="4" fontId="1" fillId="9" borderId="26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/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8" borderId="48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textRotation="89" wrapText="1"/>
    </xf>
    <xf numFmtId="0" fontId="1" fillId="0" borderId="36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4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3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0" xfId="2" applyFont="1" applyFill="1" applyBorder="1" applyAlignment="1">
      <alignment horizontal="left" wrapText="1"/>
    </xf>
    <xf numFmtId="0" fontId="15" fillId="4" borderId="36" xfId="2" applyFont="1" applyFill="1" applyBorder="1" applyAlignment="1">
      <alignment horizontal="left" wrapText="1"/>
    </xf>
    <xf numFmtId="0" fontId="15" fillId="0" borderId="51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1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5" xfId="2" applyFont="1" applyBorder="1" applyAlignment="1">
      <alignment horizontal="center" vertical="center" wrapText="1"/>
    </xf>
    <xf numFmtId="0" fontId="15" fillId="4" borderId="4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4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61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62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8" xfId="2" applyFont="1" applyBorder="1" applyAlignment="1">
      <alignment horizontal="center" vertical="center" wrapText="1"/>
    </xf>
    <xf numFmtId="0" fontId="13" fillId="0" borderId="59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47" xfId="2" applyFont="1" applyBorder="1" applyAlignment="1">
      <alignment horizontal="center" vertical="center"/>
    </xf>
    <xf numFmtId="0" fontId="13" fillId="0" borderId="47" xfId="2" applyFont="1" applyBorder="1" applyAlignment="1">
      <alignment horizontal="center" vertical="center" wrapText="1"/>
    </xf>
    <xf numFmtId="0" fontId="13" fillId="0" borderId="60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13" fillId="0" borderId="40" xfId="2" applyFont="1" applyBorder="1" applyAlignment="1">
      <alignment horizontal="center"/>
    </xf>
    <xf numFmtId="0" fontId="13" fillId="0" borderId="39" xfId="2" applyFont="1" applyBorder="1" applyAlignment="1">
      <alignment horizontal="center"/>
    </xf>
    <xf numFmtId="0" fontId="13" fillId="0" borderId="31" xfId="2" applyFont="1" applyBorder="1" applyAlignment="1">
      <alignment horizontal="center"/>
    </xf>
    <xf numFmtId="0" fontId="13" fillId="0" borderId="55" xfId="2" applyFont="1" applyBorder="1" applyAlignment="1">
      <alignment horizontal="center" vertical="center" wrapText="1"/>
    </xf>
    <xf numFmtId="0" fontId="13" fillId="0" borderId="56" xfId="2" applyFont="1" applyBorder="1" applyAlignment="1">
      <alignment horizontal="center" vertical="center" wrapText="1"/>
    </xf>
    <xf numFmtId="0" fontId="13" fillId="0" borderId="48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0" fontId="13" fillId="0" borderId="57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1" fillId="0" borderId="49" xfId="2" applyFont="1" applyBorder="1" applyAlignment="1">
      <alignment horizontal="center" vertical="center" wrapText="1"/>
    </xf>
    <xf numFmtId="0" fontId="11" fillId="0" borderId="57" xfId="2" applyFont="1" applyBorder="1" applyAlignment="1">
      <alignment horizontal="center" vertical="center" wrapText="1"/>
    </xf>
    <xf numFmtId="0" fontId="11" fillId="0" borderId="53" xfId="2" applyFont="1" applyBorder="1" applyAlignment="1">
      <alignment horizontal="center" vertical="center" wrapText="1"/>
    </xf>
    <xf numFmtId="0" fontId="15" fillId="0" borderId="48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3" fillId="0" borderId="46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7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8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3" xfId="2" applyFont="1" applyBorder="1" applyAlignment="1">
      <alignment horizontal="center" vertical="center"/>
    </xf>
    <xf numFmtId="0" fontId="13" fillId="0" borderId="54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29" xfId="2" applyFont="1" applyBorder="1" applyAlignment="1">
      <alignment horizontal="center"/>
    </xf>
    <xf numFmtId="0" fontId="12" fillId="0" borderId="6" xfId="2" applyFont="1" applyBorder="1"/>
    <xf numFmtId="0" fontId="12" fillId="0" borderId="8" xfId="2" applyFont="1" applyBorder="1"/>
    <xf numFmtId="0" fontId="12" fillId="0" borderId="49" xfId="2" applyFont="1" applyBorder="1"/>
    <xf numFmtId="0" fontId="12" fillId="0" borderId="57" xfId="2" applyFont="1" applyBorder="1"/>
    <xf numFmtId="0" fontId="12" fillId="0" borderId="53" xfId="2" applyFont="1" applyBorder="1"/>
    <xf numFmtId="0" fontId="13" fillId="0" borderId="58" xfId="2" applyFont="1" applyBorder="1" applyAlignment="1">
      <alignment horizontal="center" vertical="center"/>
    </xf>
    <xf numFmtId="0" fontId="13" fillId="0" borderId="52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workbookViewId="0">
      <selection activeCell="A2" sqref="A2:B2"/>
    </sheetView>
  </sheetViews>
  <sheetFormatPr defaultColWidth="8.85546875" defaultRowHeight="15.75" x14ac:dyDescent="0.25"/>
  <cols>
    <col min="1" max="1" width="69.5703125" style="4" customWidth="1"/>
    <col min="2" max="2" width="18.28515625" style="4" customWidth="1"/>
    <col min="3" max="16384" width="8.85546875" style="4"/>
  </cols>
  <sheetData>
    <row r="1" spans="1:5" x14ac:dyDescent="0.25">
      <c r="B1" s="2" t="s">
        <v>3</v>
      </c>
    </row>
    <row r="2" spans="1:5" ht="83.45" customHeight="1" x14ac:dyDescent="0.25">
      <c r="A2" s="233" t="s">
        <v>193</v>
      </c>
      <c r="B2" s="234"/>
    </row>
    <row r="3" spans="1:5" s="1" customFormat="1" ht="28.15" customHeight="1" x14ac:dyDescent="0.25">
      <c r="B3" s="2" t="s">
        <v>2</v>
      </c>
    </row>
    <row r="4" spans="1:5" s="1" customFormat="1" ht="24" customHeight="1" x14ac:dyDescent="0.25">
      <c r="A4" s="7" t="s">
        <v>0</v>
      </c>
      <c r="B4" s="7" t="s">
        <v>1</v>
      </c>
    </row>
    <row r="5" spans="1:5" s="1" customFormat="1" ht="15" x14ac:dyDescent="0.25">
      <c r="A5" s="8" t="s">
        <v>4</v>
      </c>
      <c r="B5" s="25">
        <f>SUM(B7,B8)</f>
        <v>0</v>
      </c>
    </row>
    <row r="6" spans="1:5" s="1" customFormat="1" ht="15" x14ac:dyDescent="0.25">
      <c r="A6" s="8" t="s">
        <v>5</v>
      </c>
      <c r="B6" s="15"/>
      <c r="E6" s="1" t="s">
        <v>130</v>
      </c>
    </row>
    <row r="7" spans="1:5" s="1" customFormat="1" ht="30" x14ac:dyDescent="0.25">
      <c r="A7" s="8" t="s">
        <v>6</v>
      </c>
      <c r="B7" s="95">
        <f>('Форма 1'!N11)</f>
        <v>0</v>
      </c>
    </row>
    <row r="8" spans="1:5" s="1" customFormat="1" ht="15" x14ac:dyDescent="0.25">
      <c r="A8" s="8" t="s">
        <v>7</v>
      </c>
      <c r="B8" s="95"/>
    </row>
    <row r="9" spans="1:5" s="1" customFormat="1" ht="15" x14ac:dyDescent="0.25">
      <c r="A9" s="8" t="s">
        <v>8</v>
      </c>
      <c r="B9" s="15"/>
    </row>
    <row r="10" spans="1:5" s="1" customFormat="1" ht="30" x14ac:dyDescent="0.25">
      <c r="A10" s="8" t="s">
        <v>9</v>
      </c>
      <c r="B10" s="25">
        <f>SUM(B13,B12)</f>
        <v>0</v>
      </c>
    </row>
    <row r="11" spans="1:5" s="1" customFormat="1" ht="15" x14ac:dyDescent="0.25">
      <c r="A11" s="8" t="s">
        <v>5</v>
      </c>
      <c r="B11" s="15"/>
    </row>
    <row r="12" spans="1:5" s="1" customFormat="1" ht="30" x14ac:dyDescent="0.25">
      <c r="A12" s="8" t="s">
        <v>10</v>
      </c>
      <c r="B12" s="95">
        <f>('Форма 2'!Q14)</f>
        <v>0</v>
      </c>
    </row>
    <row r="13" spans="1:5" s="1" customFormat="1" ht="30" x14ac:dyDescent="0.25">
      <c r="A13" s="8" t="s">
        <v>11</v>
      </c>
      <c r="B13" s="25">
        <f>('Форма 2'!P19)</f>
        <v>0</v>
      </c>
    </row>
    <row r="14" spans="1:5" s="1" customFormat="1" ht="30" x14ac:dyDescent="0.25">
      <c r="A14" s="8" t="s">
        <v>12</v>
      </c>
      <c r="B14" s="25">
        <f>SUM(B16:B19)</f>
        <v>134412500</v>
      </c>
    </row>
    <row r="15" spans="1:5" s="1" customFormat="1" ht="15" x14ac:dyDescent="0.25">
      <c r="A15" s="8" t="s">
        <v>5</v>
      </c>
      <c r="B15" s="15"/>
    </row>
    <row r="16" spans="1:5" s="1" customFormat="1" ht="45" x14ac:dyDescent="0.25">
      <c r="A16" s="8" t="s">
        <v>13</v>
      </c>
      <c r="B16" s="15"/>
    </row>
    <row r="17" spans="1:2" s="1" customFormat="1" ht="45" x14ac:dyDescent="0.25">
      <c r="A17" s="8" t="s">
        <v>14</v>
      </c>
      <c r="B17" s="25">
        <f>('Форма 3'!U17)</f>
        <v>0</v>
      </c>
    </row>
    <row r="18" spans="1:2" s="1" customFormat="1" ht="30" x14ac:dyDescent="0.25">
      <c r="A18" s="8" t="s">
        <v>15</v>
      </c>
      <c r="B18" s="25">
        <f>('Форма 3'!U23)</f>
        <v>66500000</v>
      </c>
    </row>
    <row r="19" spans="1:2" s="1" customFormat="1" ht="30" x14ac:dyDescent="0.25">
      <c r="A19" s="8" t="s">
        <v>16</v>
      </c>
      <c r="B19" s="25">
        <f>('Форма 3'!U51)</f>
        <v>67912500</v>
      </c>
    </row>
    <row r="20" spans="1:2" s="1" customFormat="1" ht="15" x14ac:dyDescent="0.25">
      <c r="A20" s="8" t="s">
        <v>17</v>
      </c>
      <c r="B20" s="15"/>
    </row>
    <row r="21" spans="1:2" s="1" customFormat="1" ht="15" x14ac:dyDescent="0.25">
      <c r="A21" s="8" t="s">
        <v>5</v>
      </c>
      <c r="B21" s="15"/>
    </row>
    <row r="22" spans="1:2" s="1" customFormat="1" ht="30" x14ac:dyDescent="0.25">
      <c r="A22" s="8" t="s">
        <v>18</v>
      </c>
      <c r="B22" s="15"/>
    </row>
    <row r="23" spans="1:2" s="1" customFormat="1" ht="30" x14ac:dyDescent="0.25">
      <c r="A23" s="8" t="s">
        <v>19</v>
      </c>
      <c r="B23" s="15"/>
    </row>
    <row r="24" spans="1:2" s="1" customFormat="1" ht="15" x14ac:dyDescent="0.25">
      <c r="A24" s="8" t="s">
        <v>20</v>
      </c>
      <c r="B24" s="25">
        <f>SUM(B26,B27)</f>
        <v>134412500</v>
      </c>
    </row>
    <row r="25" spans="1:2" s="1" customFormat="1" ht="15" x14ac:dyDescent="0.25">
      <c r="A25" s="8" t="s">
        <v>5</v>
      </c>
      <c r="B25" s="15"/>
    </row>
    <row r="26" spans="1:2" s="1" customFormat="1" ht="30" x14ac:dyDescent="0.25">
      <c r="A26" s="8" t="s">
        <v>21</v>
      </c>
      <c r="B26" s="25">
        <f>SUM(B5,B12,B17)</f>
        <v>0</v>
      </c>
    </row>
    <row r="27" spans="1:2" s="1" customFormat="1" ht="15" x14ac:dyDescent="0.25">
      <c r="A27" s="8" t="s">
        <v>22</v>
      </c>
      <c r="B27" s="25">
        <f>SUM(B13,B18,B19)</f>
        <v>134412500</v>
      </c>
    </row>
    <row r="31" spans="1:2" x14ac:dyDescent="0.25">
      <c r="A31" s="101" t="s">
        <v>102</v>
      </c>
      <c r="B31" s="99" t="s">
        <v>100</v>
      </c>
    </row>
    <row r="33" spans="1:2" x14ac:dyDescent="0.25">
      <c r="A33" s="96" t="s">
        <v>101</v>
      </c>
      <c r="B33" s="100" t="s">
        <v>133</v>
      </c>
    </row>
    <row r="36" spans="1:2" x14ac:dyDescent="0.25">
      <c r="A36" s="24" t="s">
        <v>134</v>
      </c>
    </row>
    <row r="37" spans="1:2" x14ac:dyDescent="0.25">
      <c r="A37" s="24" t="s">
        <v>131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zoomScaleNormal="10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2" sqref="E2:S2"/>
    </sheetView>
  </sheetViews>
  <sheetFormatPr defaultColWidth="8.85546875" defaultRowHeight="15" x14ac:dyDescent="0.2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3.285156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 x14ac:dyDescent="0.25">
      <c r="R1" s="248" t="s">
        <v>47</v>
      </c>
      <c r="S1" s="248"/>
    </row>
    <row r="2" spans="1:19" ht="40.9" customHeight="1" x14ac:dyDescent="0.25">
      <c r="A2" s="6"/>
      <c r="B2" s="6"/>
      <c r="C2" s="6"/>
      <c r="D2" s="6"/>
      <c r="E2" s="249" t="s">
        <v>194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1:19" x14ac:dyDescent="0.25">
      <c r="S3" s="2" t="s">
        <v>2</v>
      </c>
    </row>
    <row r="4" spans="1:19" ht="50.25" customHeight="1" x14ac:dyDescent="0.25">
      <c r="A4" s="245" t="s">
        <v>23</v>
      </c>
      <c r="B4" s="245" t="s">
        <v>24</v>
      </c>
      <c r="C4" s="245" t="s">
        <v>25</v>
      </c>
      <c r="D4" s="245" t="s">
        <v>26</v>
      </c>
      <c r="E4" s="251" t="s">
        <v>28</v>
      </c>
      <c r="F4" s="252"/>
      <c r="G4" s="253"/>
      <c r="H4" s="251" t="s">
        <v>31</v>
      </c>
      <c r="I4" s="252"/>
      <c r="J4" s="253"/>
      <c r="K4" s="251" t="s">
        <v>32</v>
      </c>
      <c r="L4" s="252"/>
      <c r="M4" s="253"/>
      <c r="N4" s="251" t="s">
        <v>33</v>
      </c>
      <c r="O4" s="252"/>
      <c r="P4" s="253"/>
      <c r="Q4" s="251" t="s">
        <v>34</v>
      </c>
      <c r="R4" s="252"/>
      <c r="S4" s="253"/>
    </row>
    <row r="5" spans="1:19" ht="14.45" customHeight="1" x14ac:dyDescent="0.25">
      <c r="A5" s="246"/>
      <c r="B5" s="246"/>
      <c r="C5" s="246"/>
      <c r="D5" s="246"/>
      <c r="E5" s="250" t="s">
        <v>27</v>
      </c>
      <c r="F5" s="244" t="s">
        <v>5</v>
      </c>
      <c r="G5" s="244"/>
      <c r="H5" s="250" t="s">
        <v>27</v>
      </c>
      <c r="I5" s="244" t="s">
        <v>5</v>
      </c>
      <c r="J5" s="244"/>
      <c r="K5" s="250" t="s">
        <v>27</v>
      </c>
      <c r="L5" s="244" t="s">
        <v>5</v>
      </c>
      <c r="M5" s="244"/>
      <c r="N5" s="250" t="s">
        <v>27</v>
      </c>
      <c r="O5" s="244" t="s">
        <v>5</v>
      </c>
      <c r="P5" s="244"/>
      <c r="Q5" s="250" t="s">
        <v>27</v>
      </c>
      <c r="R5" s="244" t="s">
        <v>5</v>
      </c>
      <c r="S5" s="244"/>
    </row>
    <row r="6" spans="1:19" ht="55.9" customHeight="1" x14ac:dyDescent="0.25">
      <c r="A6" s="247"/>
      <c r="B6" s="247"/>
      <c r="C6" s="247"/>
      <c r="D6" s="247"/>
      <c r="E6" s="250"/>
      <c r="F6" s="9" t="s">
        <v>29</v>
      </c>
      <c r="G6" s="9" t="s">
        <v>30</v>
      </c>
      <c r="H6" s="250"/>
      <c r="I6" s="9" t="s">
        <v>29</v>
      </c>
      <c r="J6" s="9" t="s">
        <v>30</v>
      </c>
      <c r="K6" s="250"/>
      <c r="L6" s="9" t="s">
        <v>29</v>
      </c>
      <c r="M6" s="9" t="s">
        <v>30</v>
      </c>
      <c r="N6" s="250"/>
      <c r="O6" s="9" t="s">
        <v>29</v>
      </c>
      <c r="P6" s="9" t="s">
        <v>30</v>
      </c>
      <c r="Q6" s="250"/>
      <c r="R6" s="9" t="s">
        <v>29</v>
      </c>
      <c r="S6" s="9" t="s">
        <v>30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38" t="s">
        <v>35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40"/>
    </row>
    <row r="9" spans="1:19" x14ac:dyDescent="0.25">
      <c r="A9" s="200" t="s">
        <v>97</v>
      </c>
      <c r="B9" s="201"/>
      <c r="C9" s="201"/>
      <c r="D9" s="200"/>
      <c r="E9" s="18"/>
      <c r="F9" s="18"/>
      <c r="G9" s="18"/>
      <c r="H9" s="202"/>
      <c r="I9" s="202"/>
      <c r="J9" s="202"/>
      <c r="K9" s="202"/>
      <c r="L9" s="18"/>
      <c r="M9" s="202"/>
      <c r="N9" s="25"/>
      <c r="O9" s="22"/>
      <c r="P9" s="22"/>
      <c r="Q9" s="18"/>
      <c r="R9" s="18"/>
      <c r="S9" s="18"/>
    </row>
    <row r="10" spans="1:19" x14ac:dyDescent="0.25">
      <c r="A10" s="125" t="s">
        <v>97</v>
      </c>
      <c r="B10" s="126"/>
      <c r="C10" s="126"/>
      <c r="D10" s="125"/>
      <c r="E10" s="150">
        <f t="shared" ref="E10:G10" si="0">E9</f>
        <v>0</v>
      </c>
      <c r="F10" s="150">
        <f t="shared" si="0"/>
        <v>0</v>
      </c>
      <c r="G10" s="150">
        <f t="shared" si="0"/>
        <v>0</v>
      </c>
      <c r="H10" s="150">
        <f>H9</f>
        <v>0</v>
      </c>
      <c r="I10" s="150">
        <f t="shared" ref="I10:P10" si="1">I9</f>
        <v>0</v>
      </c>
      <c r="J10" s="150">
        <f t="shared" si="1"/>
        <v>0</v>
      </c>
      <c r="K10" s="150">
        <f t="shared" si="1"/>
        <v>0</v>
      </c>
      <c r="L10" s="150">
        <f t="shared" si="1"/>
        <v>0</v>
      </c>
      <c r="M10" s="150">
        <f t="shared" si="1"/>
        <v>0</v>
      </c>
      <c r="N10" s="150">
        <f t="shared" si="1"/>
        <v>0</v>
      </c>
      <c r="O10" s="150">
        <f t="shared" si="1"/>
        <v>0</v>
      </c>
      <c r="P10" s="150">
        <f t="shared" si="1"/>
        <v>0</v>
      </c>
      <c r="Q10" s="18"/>
      <c r="R10" s="18"/>
      <c r="S10" s="18"/>
    </row>
    <row r="11" spans="1:19" s="11" customFormat="1" ht="14.25" x14ac:dyDescent="0.2">
      <c r="A11" s="235" t="s">
        <v>27</v>
      </c>
      <c r="B11" s="236"/>
      <c r="C11" s="236"/>
      <c r="D11" s="236"/>
      <c r="E11" s="94">
        <f t="shared" ref="E11:F11" si="2">SUM(E9:E9)</f>
        <v>0</v>
      </c>
      <c r="F11" s="94">
        <f t="shared" si="2"/>
        <v>0</v>
      </c>
      <c r="G11" s="94">
        <f t="shared" ref="G11:M11" si="3">SUM(G10)</f>
        <v>0</v>
      </c>
      <c r="H11" s="94">
        <f t="shared" si="3"/>
        <v>0</v>
      </c>
      <c r="I11" s="94">
        <f t="shared" si="3"/>
        <v>0</v>
      </c>
      <c r="J11" s="94">
        <f t="shared" si="3"/>
        <v>0</v>
      </c>
      <c r="K11" s="94">
        <f t="shared" si="3"/>
        <v>0</v>
      </c>
      <c r="L11" s="94">
        <f t="shared" si="3"/>
        <v>0</v>
      </c>
      <c r="M11" s="94">
        <f t="shared" si="3"/>
        <v>0</v>
      </c>
      <c r="N11" s="94">
        <f>SUM(N10)</f>
        <v>0</v>
      </c>
      <c r="O11" s="94">
        <f t="shared" ref="O11:P11" si="4">SUM(O10)</f>
        <v>0</v>
      </c>
      <c r="P11" s="94">
        <f t="shared" si="4"/>
        <v>0</v>
      </c>
      <c r="Q11" s="94"/>
      <c r="R11" s="94"/>
      <c r="S11" s="94"/>
    </row>
    <row r="12" spans="1:19" x14ac:dyDescent="0.25">
      <c r="A12" s="241" t="s">
        <v>36</v>
      </c>
      <c r="B12" s="242"/>
      <c r="C12" s="242"/>
      <c r="D12" s="24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x14ac:dyDescent="0.25">
      <c r="A13" s="238" t="s">
        <v>41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40"/>
    </row>
    <row r="14" spans="1:19" hidden="1" x14ac:dyDescent="0.25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x14ac:dyDescent="0.25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 x14ac:dyDescent="0.2">
      <c r="A16" s="235" t="s">
        <v>27</v>
      </c>
      <c r="B16" s="236"/>
      <c r="C16" s="236"/>
      <c r="D16" s="23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5">
      <c r="A17" s="241" t="s">
        <v>37</v>
      </c>
      <c r="B17" s="242"/>
      <c r="C17" s="242"/>
      <c r="D17" s="24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5">
      <c r="A18" s="238" t="s">
        <v>42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40"/>
    </row>
    <row r="19" spans="1:19" hidden="1" x14ac:dyDescent="0.25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35" t="s">
        <v>27</v>
      </c>
      <c r="B21" s="236"/>
      <c r="C21" s="236"/>
      <c r="D21" s="236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5">
      <c r="A22" s="241" t="s">
        <v>38</v>
      </c>
      <c r="B22" s="242"/>
      <c r="C22" s="242"/>
      <c r="D22" s="24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 x14ac:dyDescent="0.2">
      <c r="A23" s="235" t="s">
        <v>39</v>
      </c>
      <c r="B23" s="236"/>
      <c r="C23" s="236"/>
      <c r="D23" s="23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 x14ac:dyDescent="0.2">
      <c r="A24" s="235" t="s">
        <v>40</v>
      </c>
      <c r="B24" s="236"/>
      <c r="C24" s="236"/>
      <c r="D24" s="23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5">
      <c r="A25" s="1" t="s">
        <v>43</v>
      </c>
    </row>
    <row r="26" spans="1:19" x14ac:dyDescent="0.25">
      <c r="A26" s="1" t="s">
        <v>44</v>
      </c>
    </row>
    <row r="27" spans="1:19" x14ac:dyDescent="0.25">
      <c r="A27" s="1" t="s">
        <v>45</v>
      </c>
    </row>
    <row r="28" spans="1:19" x14ac:dyDescent="0.25">
      <c r="A28" s="1" t="s">
        <v>46</v>
      </c>
    </row>
    <row r="31" spans="1:19" ht="15.75" x14ac:dyDescent="0.25">
      <c r="A31" s="98" t="s">
        <v>102</v>
      </c>
      <c r="B31" s="99"/>
      <c r="C31" s="4"/>
      <c r="D31" s="4"/>
      <c r="E31" s="99" t="s">
        <v>100</v>
      </c>
    </row>
    <row r="32" spans="1:19" ht="15.75" x14ac:dyDescent="0.25">
      <c r="A32" s="98"/>
      <c r="B32" s="99"/>
      <c r="C32" s="4"/>
      <c r="D32" s="4"/>
      <c r="E32" s="99"/>
    </row>
    <row r="33" spans="1:6" ht="15.75" x14ac:dyDescent="0.25">
      <c r="A33" s="4"/>
      <c r="B33" s="4"/>
      <c r="C33" s="4"/>
      <c r="D33" s="4"/>
      <c r="E33" s="4"/>
    </row>
    <row r="34" spans="1:6" ht="15.75" x14ac:dyDescent="0.25">
      <c r="A34" s="96" t="s">
        <v>101</v>
      </c>
      <c r="B34" s="100"/>
      <c r="C34" s="4"/>
      <c r="D34" s="4"/>
      <c r="E34" s="100" t="s">
        <v>135</v>
      </c>
      <c r="F34" s="100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1:D21"/>
    <mergeCell ref="A17:D17"/>
    <mergeCell ref="A4:A6"/>
    <mergeCell ref="D4:D6"/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" sqref="D2:S2"/>
    </sheetView>
  </sheetViews>
  <sheetFormatPr defaultColWidth="8.85546875" defaultRowHeight="15" x14ac:dyDescent="0.2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 x14ac:dyDescent="0.25">
      <c r="R1" s="248" t="s">
        <v>48</v>
      </c>
      <c r="S1" s="248"/>
    </row>
    <row r="2" spans="1:19" ht="43.9" customHeight="1" x14ac:dyDescent="0.25">
      <c r="D2" s="249" t="s">
        <v>195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4" spans="1:19" ht="37.15" customHeight="1" x14ac:dyDescent="0.25">
      <c r="A4" s="245" t="s">
        <v>23</v>
      </c>
      <c r="B4" s="245" t="s">
        <v>53</v>
      </c>
      <c r="C4" s="245" t="s">
        <v>52</v>
      </c>
      <c r="D4" s="251" t="s">
        <v>55</v>
      </c>
      <c r="E4" s="252"/>
      <c r="F4" s="252"/>
      <c r="G4" s="253"/>
      <c r="H4" s="259" t="s">
        <v>56</v>
      </c>
      <c r="I4" s="251" t="s">
        <v>57</v>
      </c>
      <c r="J4" s="252"/>
      <c r="K4" s="253"/>
      <c r="L4" s="251" t="s">
        <v>127</v>
      </c>
      <c r="M4" s="252"/>
      <c r="N4" s="252"/>
      <c r="O4" s="253"/>
      <c r="P4" s="251" t="s">
        <v>98</v>
      </c>
      <c r="Q4" s="252"/>
      <c r="R4" s="252"/>
      <c r="S4" s="253"/>
    </row>
    <row r="5" spans="1:19" x14ac:dyDescent="0.25">
      <c r="A5" s="246"/>
      <c r="B5" s="246"/>
      <c r="C5" s="246"/>
      <c r="D5" s="254" t="s">
        <v>27</v>
      </c>
      <c r="E5" s="238" t="s">
        <v>5</v>
      </c>
      <c r="F5" s="239"/>
      <c r="G5" s="240"/>
      <c r="H5" s="260"/>
      <c r="I5" s="254" t="s">
        <v>27</v>
      </c>
      <c r="J5" s="238" t="s">
        <v>5</v>
      </c>
      <c r="K5" s="240"/>
      <c r="L5" s="254" t="s">
        <v>27</v>
      </c>
      <c r="M5" s="238" t="s">
        <v>5</v>
      </c>
      <c r="N5" s="239"/>
      <c r="O5" s="240"/>
      <c r="P5" s="254" t="s">
        <v>27</v>
      </c>
      <c r="Q5" s="238" t="s">
        <v>5</v>
      </c>
      <c r="R5" s="239"/>
      <c r="S5" s="240"/>
    </row>
    <row r="6" spans="1:19" ht="58.9" customHeight="1" x14ac:dyDescent="0.25">
      <c r="A6" s="247"/>
      <c r="B6" s="247"/>
      <c r="C6" s="247"/>
      <c r="D6" s="255"/>
      <c r="E6" s="9" t="s">
        <v>29</v>
      </c>
      <c r="F6" s="9" t="s">
        <v>30</v>
      </c>
      <c r="G6" s="9" t="s">
        <v>54</v>
      </c>
      <c r="H6" s="261"/>
      <c r="I6" s="255"/>
      <c r="J6" s="9" t="s">
        <v>30</v>
      </c>
      <c r="K6" s="9" t="s">
        <v>54</v>
      </c>
      <c r="L6" s="255"/>
      <c r="M6" s="9" t="s">
        <v>29</v>
      </c>
      <c r="N6" s="9" t="s">
        <v>30</v>
      </c>
      <c r="O6" s="9" t="s">
        <v>54</v>
      </c>
      <c r="P6" s="255"/>
      <c r="Q6" s="9" t="s">
        <v>29</v>
      </c>
      <c r="R6" s="9" t="s">
        <v>30</v>
      </c>
      <c r="S6" s="9" t="s">
        <v>54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56" t="s">
        <v>58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8"/>
    </row>
    <row r="9" spans="1:19" ht="23.25" hidden="1" customHeight="1" x14ac:dyDescent="0.25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 x14ac:dyDescent="0.25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 x14ac:dyDescent="0.25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 x14ac:dyDescent="0.25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 x14ac:dyDescent="0.25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14" customFormat="1" ht="14.25" x14ac:dyDescent="0.2">
      <c r="A14" s="235" t="s">
        <v>27</v>
      </c>
      <c r="B14" s="236"/>
      <c r="C14" s="237"/>
      <c r="D14" s="19">
        <f t="shared" ref="D14:S14" si="1">SUM(D9:D13)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</row>
    <row r="15" spans="1:19" x14ac:dyDescent="0.25">
      <c r="A15" s="262" t="s">
        <v>36</v>
      </c>
      <c r="B15" s="263"/>
      <c r="C15" s="264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 x14ac:dyDescent="0.3">
      <c r="A16" s="270" t="s">
        <v>59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2"/>
    </row>
    <row r="17" spans="1:19" ht="30" customHeight="1" thickBot="1" x14ac:dyDescent="0.3">
      <c r="A17" s="132"/>
      <c r="B17" s="156"/>
      <c r="C17" s="139"/>
      <c r="D17" s="123"/>
      <c r="E17" s="140"/>
      <c r="F17" s="140"/>
      <c r="G17" s="140"/>
      <c r="H17" s="166"/>
      <c r="I17" s="160"/>
      <c r="J17" s="166"/>
      <c r="K17" s="161"/>
      <c r="L17" s="123"/>
      <c r="M17" s="166"/>
      <c r="N17" s="166"/>
      <c r="O17" s="161"/>
      <c r="P17" s="123"/>
      <c r="Q17" s="123"/>
      <c r="R17" s="123"/>
      <c r="S17" s="124"/>
    </row>
    <row r="18" spans="1:19" ht="95.25" hidden="1" customHeight="1" thickBot="1" x14ac:dyDescent="0.3">
      <c r="A18" s="132"/>
      <c r="B18" s="156"/>
      <c r="C18" s="139"/>
      <c r="D18" s="123"/>
      <c r="E18" s="140"/>
      <c r="F18" s="140"/>
      <c r="G18" s="140"/>
      <c r="H18" s="141"/>
      <c r="I18" s="160"/>
      <c r="J18" s="141"/>
      <c r="K18" s="161"/>
      <c r="L18" s="123"/>
      <c r="M18" s="141"/>
      <c r="N18" s="141"/>
      <c r="O18" s="161"/>
      <c r="P18" s="123"/>
      <c r="Q18" s="123"/>
      <c r="R18" s="123"/>
      <c r="S18" s="124"/>
    </row>
    <row r="19" spans="1:19" s="14" customFormat="1" ht="14.25" x14ac:dyDescent="0.2">
      <c r="A19" s="273" t="s">
        <v>27</v>
      </c>
      <c r="B19" s="274"/>
      <c r="C19" s="275"/>
      <c r="D19" s="162">
        <f>SUM(D17:D18)</f>
        <v>0</v>
      </c>
      <c r="E19" s="162">
        <f t="shared" ref="E19:S19" si="2">SUM(E17:E18)</f>
        <v>0</v>
      </c>
      <c r="F19" s="162">
        <f t="shared" si="2"/>
        <v>0</v>
      </c>
      <c r="G19" s="162">
        <f t="shared" si="2"/>
        <v>0</v>
      </c>
      <c r="H19" s="162">
        <f t="shared" si="2"/>
        <v>0</v>
      </c>
      <c r="I19" s="162">
        <f t="shared" si="2"/>
        <v>0</v>
      </c>
      <c r="J19" s="162">
        <f t="shared" si="2"/>
        <v>0</v>
      </c>
      <c r="K19" s="162">
        <f t="shared" si="2"/>
        <v>0</v>
      </c>
      <c r="L19" s="162">
        <f t="shared" si="2"/>
        <v>0</v>
      </c>
      <c r="M19" s="162">
        <f t="shared" si="2"/>
        <v>0</v>
      </c>
      <c r="N19" s="162">
        <f t="shared" si="2"/>
        <v>0</v>
      </c>
      <c r="O19" s="162">
        <f t="shared" si="2"/>
        <v>0</v>
      </c>
      <c r="P19" s="162">
        <f t="shared" si="2"/>
        <v>0</v>
      </c>
      <c r="Q19" s="162">
        <f t="shared" si="2"/>
        <v>0</v>
      </c>
      <c r="R19" s="162">
        <f t="shared" si="2"/>
        <v>0</v>
      </c>
      <c r="S19" s="162">
        <f t="shared" si="2"/>
        <v>0</v>
      </c>
    </row>
    <row r="20" spans="1:19" x14ac:dyDescent="0.25">
      <c r="A20" s="262" t="s">
        <v>37</v>
      </c>
      <c r="B20" s="263"/>
      <c r="C20" s="26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35" t="s">
        <v>60</v>
      </c>
      <c r="B21" s="236"/>
      <c r="C21" s="237"/>
      <c r="D21" s="19">
        <f t="shared" ref="D21:S21" si="3">SUM(D14,D19)</f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  <c r="M21" s="19">
        <f t="shared" si="3"/>
        <v>0</v>
      </c>
      <c r="N21" s="19">
        <f t="shared" si="3"/>
        <v>0</v>
      </c>
      <c r="O21" s="19">
        <f t="shared" si="3"/>
        <v>0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19">
        <f t="shared" si="3"/>
        <v>0</v>
      </c>
    </row>
    <row r="22" spans="1:19" s="14" customFormat="1" ht="14.25" x14ac:dyDescent="0.2">
      <c r="A22" s="267" t="s">
        <v>61</v>
      </c>
      <c r="B22" s="268"/>
      <c r="C22" s="26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1" t="s">
        <v>43</v>
      </c>
    </row>
    <row r="24" spans="1:19" x14ac:dyDescent="0.25">
      <c r="A24" s="1" t="s">
        <v>49</v>
      </c>
    </row>
    <row r="25" spans="1:19" x14ac:dyDescent="0.25">
      <c r="A25" s="1" t="s">
        <v>50</v>
      </c>
    </row>
    <row r="27" spans="1:19" ht="15.75" x14ac:dyDescent="0.25">
      <c r="A27" s="265" t="s">
        <v>99</v>
      </c>
      <c r="B27" s="266"/>
      <c r="C27" s="4"/>
      <c r="D27" s="4"/>
      <c r="E27" s="4"/>
      <c r="F27" s="4"/>
      <c r="G27" s="4"/>
      <c r="H27" s="4"/>
      <c r="I27" s="4" t="s">
        <v>100</v>
      </c>
    </row>
    <row r="28" spans="1:19" ht="15.75" x14ac:dyDescent="0.25">
      <c r="A28" s="107"/>
      <c r="B28" s="108"/>
      <c r="C28" s="4"/>
      <c r="D28" s="4"/>
      <c r="E28" s="4"/>
      <c r="F28" s="4"/>
      <c r="G28" s="4"/>
      <c r="H28" s="4"/>
      <c r="I28" s="4"/>
    </row>
    <row r="29" spans="1:19" ht="15.75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9" ht="15.75" x14ac:dyDescent="0.25">
      <c r="A30" s="96" t="s">
        <v>101</v>
      </c>
      <c r="B30" s="4"/>
      <c r="C30" s="4"/>
      <c r="D30" s="4"/>
      <c r="E30" s="4"/>
      <c r="F30" s="4"/>
      <c r="G30" s="4"/>
      <c r="H30" s="4"/>
      <c r="I30" s="96" t="s">
        <v>133</v>
      </c>
    </row>
    <row r="31" spans="1:19" ht="15.75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5.75" hidden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5.75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5.75" x14ac:dyDescent="0.25">
      <c r="A36" s="96" t="s">
        <v>134</v>
      </c>
      <c r="B36" s="4"/>
      <c r="C36" s="4"/>
      <c r="D36" s="4"/>
      <c r="E36" s="4"/>
      <c r="F36" s="4"/>
      <c r="G36" s="4"/>
      <c r="H36" s="4"/>
      <c r="I36" s="4"/>
    </row>
    <row r="37" spans="1:9" ht="15.75" x14ac:dyDescent="0.25">
      <c r="A37" s="96" t="s">
        <v>131</v>
      </c>
      <c r="B37" s="4"/>
      <c r="C37" s="4"/>
      <c r="D37" s="4"/>
      <c r="E37" s="4"/>
      <c r="F37" s="4"/>
      <c r="G37" s="4"/>
      <c r="H37" s="4"/>
      <c r="I37" s="4"/>
    </row>
  </sheetData>
  <mergeCells count="27">
    <mergeCell ref="A15:C15"/>
    <mergeCell ref="A27:B27"/>
    <mergeCell ref="A22:C22"/>
    <mergeCell ref="A21:C21"/>
    <mergeCell ref="A16:S16"/>
    <mergeCell ref="A20:C20"/>
    <mergeCell ref="A19:C19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4"/>
  <sheetViews>
    <sheetView tabSelected="1" zoomScale="80" zoomScaleNormal="80" zoomScaleSheetLayoutView="75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C22" sqref="C22"/>
    </sheetView>
  </sheetViews>
  <sheetFormatPr defaultColWidth="8.85546875" defaultRowHeight="15" x14ac:dyDescent="0.25"/>
  <cols>
    <col min="1" max="1" width="19.140625" style="1" customWidth="1"/>
    <col min="2" max="2" width="18.28515625" style="1" customWidth="1"/>
    <col min="3" max="3" width="15.2851562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 x14ac:dyDescent="0.25">
      <c r="V1" s="248" t="s">
        <v>69</v>
      </c>
      <c r="W1" s="248"/>
    </row>
    <row r="2" spans="1:23" ht="47.45" customHeight="1" x14ac:dyDescent="0.25">
      <c r="D2" s="249" t="s">
        <v>196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4" spans="1:23" ht="48" customHeight="1" x14ac:dyDescent="0.25">
      <c r="A4" s="244" t="s">
        <v>23</v>
      </c>
      <c r="B4" s="244" t="s">
        <v>51</v>
      </c>
      <c r="C4" s="244" t="s">
        <v>52</v>
      </c>
      <c r="D4" s="244" t="s">
        <v>64</v>
      </c>
      <c r="E4" s="244"/>
      <c r="F4" s="244"/>
      <c r="G4" s="244"/>
      <c r="H4" s="287" t="s">
        <v>65</v>
      </c>
      <c r="I4" s="251" t="s">
        <v>57</v>
      </c>
      <c r="J4" s="252"/>
      <c r="K4" s="253"/>
      <c r="L4" s="244" t="s">
        <v>67</v>
      </c>
      <c r="M4" s="244"/>
      <c r="N4" s="244"/>
      <c r="O4" s="244"/>
      <c r="P4" s="244" t="s">
        <v>66</v>
      </c>
      <c r="Q4" s="244"/>
      <c r="R4" s="244"/>
      <c r="S4" s="244"/>
      <c r="T4" s="251" t="s">
        <v>68</v>
      </c>
      <c r="U4" s="252"/>
      <c r="V4" s="252"/>
      <c r="W4" s="253"/>
    </row>
    <row r="5" spans="1:23" x14ac:dyDescent="0.25">
      <c r="A5" s="244"/>
      <c r="B5" s="244"/>
      <c r="C5" s="244"/>
      <c r="D5" s="250" t="s">
        <v>27</v>
      </c>
      <c r="E5" s="244" t="s">
        <v>5</v>
      </c>
      <c r="F5" s="244"/>
      <c r="G5" s="244"/>
      <c r="H5" s="288"/>
      <c r="I5" s="254" t="s">
        <v>27</v>
      </c>
      <c r="J5" s="238" t="s">
        <v>5</v>
      </c>
      <c r="K5" s="240"/>
      <c r="L5" s="250" t="s">
        <v>27</v>
      </c>
      <c r="M5" s="244" t="s">
        <v>5</v>
      </c>
      <c r="N5" s="244"/>
      <c r="O5" s="244"/>
      <c r="P5" s="250" t="s">
        <v>27</v>
      </c>
      <c r="Q5" s="244" t="s">
        <v>5</v>
      </c>
      <c r="R5" s="244"/>
      <c r="S5" s="244"/>
      <c r="T5" s="250" t="s">
        <v>27</v>
      </c>
      <c r="U5" s="244" t="s">
        <v>5</v>
      </c>
      <c r="V5" s="244"/>
      <c r="W5" s="244"/>
    </row>
    <row r="6" spans="1:23" ht="60" customHeight="1" x14ac:dyDescent="0.25">
      <c r="A6" s="244"/>
      <c r="B6" s="244"/>
      <c r="C6" s="244"/>
      <c r="D6" s="250"/>
      <c r="E6" s="9" t="s">
        <v>29</v>
      </c>
      <c r="F6" s="9" t="s">
        <v>30</v>
      </c>
      <c r="G6" s="9" t="s">
        <v>54</v>
      </c>
      <c r="H6" s="289"/>
      <c r="I6" s="255"/>
      <c r="J6" s="9" t="s">
        <v>30</v>
      </c>
      <c r="K6" s="9" t="s">
        <v>54</v>
      </c>
      <c r="L6" s="250"/>
      <c r="M6" s="9" t="s">
        <v>29</v>
      </c>
      <c r="N6" s="9" t="s">
        <v>30</v>
      </c>
      <c r="O6" s="9" t="s">
        <v>54</v>
      </c>
      <c r="P6" s="250"/>
      <c r="Q6" s="9" t="s">
        <v>29</v>
      </c>
      <c r="R6" s="9" t="s">
        <v>30</v>
      </c>
      <c r="S6" s="9" t="s">
        <v>54</v>
      </c>
      <c r="T6" s="250"/>
      <c r="U6" s="9" t="s">
        <v>29</v>
      </c>
      <c r="V6" s="9" t="s">
        <v>30</v>
      </c>
      <c r="W6" s="9" t="s">
        <v>54</v>
      </c>
    </row>
    <row r="7" spans="1:23" s="1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x14ac:dyDescent="0.25">
      <c r="A8" s="5"/>
      <c r="B8" s="290" t="s">
        <v>62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</row>
    <row r="9" spans="1:23" hidden="1" x14ac:dyDescent="0.25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idden="1" x14ac:dyDescent="0.25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 x14ac:dyDescent="0.2">
      <c r="A11" s="292" t="s">
        <v>27</v>
      </c>
      <c r="B11" s="292"/>
      <c r="C11" s="292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291" t="s">
        <v>36</v>
      </c>
      <c r="B12" s="291"/>
      <c r="C12" s="29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290" t="s">
        <v>63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</row>
    <row r="14" spans="1:23" ht="45" hidden="1" customHeight="1" x14ac:dyDescent="0.25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 x14ac:dyDescent="0.25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 x14ac:dyDescent="0.25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 x14ac:dyDescent="0.2">
      <c r="A17" s="292" t="s">
        <v>27</v>
      </c>
      <c r="B17" s="292"/>
      <c r="C17" s="292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 x14ac:dyDescent="0.25">
      <c r="A18" s="291" t="s">
        <v>37</v>
      </c>
      <c r="B18" s="291"/>
      <c r="C18" s="29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29.25" customHeight="1" thickBot="1" x14ac:dyDescent="0.3">
      <c r="A19" s="294" t="s">
        <v>70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6"/>
    </row>
    <row r="20" spans="1:23" ht="88.5" customHeight="1" thickBot="1" x14ac:dyDescent="0.3">
      <c r="A20" s="222" t="s">
        <v>182</v>
      </c>
      <c r="B20" s="154" t="s">
        <v>185</v>
      </c>
      <c r="C20" s="223" t="s">
        <v>192</v>
      </c>
      <c r="D20" s="128">
        <f>SUM(E20:G20)</f>
        <v>43000000</v>
      </c>
      <c r="E20" s="129">
        <v>43000000</v>
      </c>
      <c r="F20" s="129"/>
      <c r="G20" s="129"/>
      <c r="H20" s="176"/>
      <c r="I20" s="128">
        <f t="shared" ref="I20:I22" si="1">SUM(J20,K20)</f>
        <v>7049.18</v>
      </c>
      <c r="J20" s="224">
        <f>3642.08+3407.1</f>
        <v>7049.18</v>
      </c>
      <c r="K20" s="130"/>
      <c r="L20" s="128">
        <f t="shared" ref="L20:L22" si="2">SUM(M20,N20,O20)</f>
        <v>0</v>
      </c>
      <c r="M20" s="130"/>
      <c r="N20" s="176"/>
      <c r="O20" s="129"/>
      <c r="P20" s="128">
        <f t="shared" ref="P20:P22" si="3">SUM(Q20,R20,S20)</f>
        <v>0</v>
      </c>
      <c r="Q20" s="130"/>
      <c r="R20" s="129"/>
      <c r="S20" s="129"/>
      <c r="T20" s="128">
        <f t="shared" ref="T20:T22" si="4">SUM(U20,V20,W20)</f>
        <v>43007049.18</v>
      </c>
      <c r="U20" s="128">
        <f t="shared" ref="U20:U22" si="5">(D20+H20)-M20-Q20</f>
        <v>43000000</v>
      </c>
      <c r="V20" s="128">
        <f t="shared" ref="V20:V22" si="6">F20+J20-N20</f>
        <v>7049.18</v>
      </c>
      <c r="W20" s="131"/>
    </row>
    <row r="21" spans="1:23" ht="49.5" customHeight="1" thickBot="1" x14ac:dyDescent="0.3">
      <c r="A21" s="203" t="s">
        <v>136</v>
      </c>
      <c r="B21" s="168" t="s">
        <v>128</v>
      </c>
      <c r="C21" s="169" t="s">
        <v>129</v>
      </c>
      <c r="D21" s="170">
        <f>E21</f>
        <v>8500000</v>
      </c>
      <c r="E21" s="171">
        <v>8500000</v>
      </c>
      <c r="F21" s="171"/>
      <c r="G21" s="171"/>
      <c r="H21" s="172"/>
      <c r="I21" s="170">
        <f t="shared" si="1"/>
        <v>0</v>
      </c>
      <c r="J21" s="173"/>
      <c r="K21" s="171"/>
      <c r="L21" s="170">
        <f t="shared" si="2"/>
        <v>0</v>
      </c>
      <c r="M21" s="173"/>
      <c r="N21" s="173"/>
      <c r="O21" s="171"/>
      <c r="P21" s="170">
        <f t="shared" si="3"/>
        <v>0</v>
      </c>
      <c r="Q21" s="172"/>
      <c r="R21" s="171"/>
      <c r="S21" s="171"/>
      <c r="T21" s="170">
        <f t="shared" si="4"/>
        <v>8500000</v>
      </c>
      <c r="U21" s="170">
        <f t="shared" si="5"/>
        <v>8500000</v>
      </c>
      <c r="V21" s="170">
        <f t="shared" si="6"/>
        <v>0</v>
      </c>
      <c r="W21" s="174"/>
    </row>
    <row r="22" spans="1:23" ht="49.5" customHeight="1" thickBot="1" x14ac:dyDescent="0.3">
      <c r="A22" s="203" t="s">
        <v>199</v>
      </c>
      <c r="B22" s="168" t="s">
        <v>200</v>
      </c>
      <c r="C22" s="169" t="s">
        <v>201</v>
      </c>
      <c r="D22" s="170">
        <f>E22</f>
        <v>0</v>
      </c>
      <c r="E22" s="171"/>
      <c r="F22" s="171"/>
      <c r="G22" s="171"/>
      <c r="H22" s="232">
        <v>15000000</v>
      </c>
      <c r="I22" s="170">
        <f t="shared" si="1"/>
        <v>0</v>
      </c>
      <c r="J22" s="173"/>
      <c r="K22" s="171"/>
      <c r="L22" s="170">
        <f t="shared" si="2"/>
        <v>0</v>
      </c>
      <c r="M22" s="173"/>
      <c r="N22" s="173"/>
      <c r="O22" s="171"/>
      <c r="P22" s="170">
        <f t="shared" si="3"/>
        <v>0</v>
      </c>
      <c r="Q22" s="172"/>
      <c r="R22" s="171"/>
      <c r="S22" s="171"/>
      <c r="T22" s="170">
        <f t="shared" si="4"/>
        <v>15000000</v>
      </c>
      <c r="U22" s="170">
        <f t="shared" si="5"/>
        <v>15000000</v>
      </c>
      <c r="V22" s="170">
        <f t="shared" si="6"/>
        <v>0</v>
      </c>
      <c r="W22" s="174"/>
    </row>
    <row r="23" spans="1:23" s="14" customFormat="1" ht="14.25" x14ac:dyDescent="0.2">
      <c r="A23" s="293" t="s">
        <v>27</v>
      </c>
      <c r="B23" s="293"/>
      <c r="C23" s="293"/>
      <c r="D23" s="138">
        <f t="shared" ref="D23:G23" si="7">SUM(D20:D21)</f>
        <v>51500000</v>
      </c>
      <c r="E23" s="138">
        <f t="shared" si="7"/>
        <v>51500000</v>
      </c>
      <c r="F23" s="138">
        <f t="shared" si="7"/>
        <v>0</v>
      </c>
      <c r="G23" s="138">
        <f t="shared" si="7"/>
        <v>0</v>
      </c>
      <c r="H23" s="138">
        <f>SUM(H20:H22)</f>
        <v>15000000</v>
      </c>
      <c r="I23" s="138">
        <f t="shared" ref="I23:T23" si="8">SUM(I20:I22)</f>
        <v>7049.18</v>
      </c>
      <c r="J23" s="138">
        <f t="shared" si="8"/>
        <v>7049.18</v>
      </c>
      <c r="K23" s="138">
        <f t="shared" si="8"/>
        <v>0</v>
      </c>
      <c r="L23" s="138">
        <f t="shared" si="8"/>
        <v>0</v>
      </c>
      <c r="M23" s="138">
        <f t="shared" si="8"/>
        <v>0</v>
      </c>
      <c r="N23" s="138">
        <f t="shared" si="8"/>
        <v>0</v>
      </c>
      <c r="O23" s="138">
        <f t="shared" si="8"/>
        <v>0</v>
      </c>
      <c r="P23" s="138">
        <f t="shared" si="8"/>
        <v>0</v>
      </c>
      <c r="Q23" s="138">
        <f t="shared" si="8"/>
        <v>0</v>
      </c>
      <c r="R23" s="138">
        <f t="shared" si="8"/>
        <v>0</v>
      </c>
      <c r="S23" s="138">
        <f t="shared" si="8"/>
        <v>0</v>
      </c>
      <c r="T23" s="138">
        <f t="shared" si="8"/>
        <v>66507049.18</v>
      </c>
      <c r="U23" s="138">
        <f t="shared" ref="U23:W23" si="9">SUM(U20:U22)</f>
        <v>66500000</v>
      </c>
      <c r="V23" s="138">
        <f t="shared" si="9"/>
        <v>7049.18</v>
      </c>
      <c r="W23" s="138">
        <f t="shared" si="9"/>
        <v>0</v>
      </c>
    </row>
    <row r="24" spans="1:23" ht="13.5" customHeight="1" x14ac:dyDescent="0.25">
      <c r="A24" s="291" t="s">
        <v>38</v>
      </c>
      <c r="B24" s="291"/>
      <c r="C24" s="29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24.75" customHeight="1" x14ac:dyDescent="0.25">
      <c r="A25" s="270" t="s">
        <v>71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2"/>
    </row>
    <row r="26" spans="1:23" ht="24.75" customHeight="1" thickBot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61.5" customHeight="1" x14ac:dyDescent="0.25">
      <c r="A27" s="279" t="s">
        <v>136</v>
      </c>
      <c r="B27" s="155" t="s">
        <v>188</v>
      </c>
      <c r="C27" s="228" t="s">
        <v>189</v>
      </c>
      <c r="D27" s="113">
        <f>E27</f>
        <v>5000000</v>
      </c>
      <c r="E27" s="227">
        <v>5000000</v>
      </c>
      <c r="F27" s="226"/>
      <c r="G27" s="227"/>
      <c r="H27" s="176"/>
      <c r="I27" s="113">
        <f t="shared" ref="I27:I31" si="10">SUM(J27,K27)</f>
        <v>0</v>
      </c>
      <c r="J27" s="227"/>
      <c r="K27" s="225"/>
      <c r="L27" s="113">
        <f t="shared" ref="L27:L31" si="11">SUM(M27,N27,O27)</f>
        <v>0</v>
      </c>
      <c r="M27" s="227"/>
      <c r="N27" s="227"/>
      <c r="O27" s="225"/>
      <c r="P27" s="113">
        <f t="shared" ref="P27:P50" si="12">SUM(Q27,R27,S27)</f>
        <v>0</v>
      </c>
      <c r="Q27" s="227"/>
      <c r="R27" s="227"/>
      <c r="S27" s="225"/>
      <c r="T27" s="219">
        <f t="shared" ref="T27:T31" si="13">SUM(U27,V27,W27)</f>
        <v>5000000</v>
      </c>
      <c r="U27" s="219">
        <f t="shared" ref="U27:U50" si="14">(D27+H27)-M27-Q27</f>
        <v>5000000</v>
      </c>
      <c r="V27" s="113">
        <f t="shared" ref="V27:V50" si="15">F27+J27-N27</f>
        <v>0</v>
      </c>
      <c r="W27" s="115"/>
    </row>
    <row r="28" spans="1:23" ht="64.5" customHeight="1" thickBot="1" x14ac:dyDescent="0.3">
      <c r="A28" s="280"/>
      <c r="B28" s="204" t="s">
        <v>174</v>
      </c>
      <c r="C28" s="185" t="s">
        <v>175</v>
      </c>
      <c r="D28" s="186">
        <f>E28</f>
        <v>32000000</v>
      </c>
      <c r="E28" s="215">
        <v>32000000</v>
      </c>
      <c r="F28" s="187"/>
      <c r="G28" s="187"/>
      <c r="H28" s="198"/>
      <c r="I28" s="186">
        <f t="shared" si="10"/>
        <v>0</v>
      </c>
      <c r="J28" s="189"/>
      <c r="K28" s="187"/>
      <c r="L28" s="186">
        <f t="shared" si="11"/>
        <v>0</v>
      </c>
      <c r="M28" s="189"/>
      <c r="N28" s="189"/>
      <c r="O28" s="187"/>
      <c r="P28" s="186">
        <f t="shared" si="12"/>
        <v>0</v>
      </c>
      <c r="Q28" s="188"/>
      <c r="R28" s="187"/>
      <c r="S28" s="187"/>
      <c r="T28" s="191">
        <f t="shared" si="13"/>
        <v>32000000</v>
      </c>
      <c r="U28" s="191">
        <f t="shared" si="14"/>
        <v>32000000</v>
      </c>
      <c r="V28" s="186">
        <f t="shared" si="15"/>
        <v>0</v>
      </c>
      <c r="W28" s="192"/>
    </row>
    <row r="29" spans="1:23" ht="44.25" customHeight="1" x14ac:dyDescent="0.25">
      <c r="A29" s="281" t="s">
        <v>143</v>
      </c>
      <c r="B29" s="193" t="s">
        <v>144</v>
      </c>
      <c r="C29" s="181" t="s">
        <v>145</v>
      </c>
      <c r="D29" s="128">
        <f t="shared" ref="D29:D35" si="16">E29</f>
        <v>0</v>
      </c>
      <c r="E29" s="129"/>
      <c r="F29" s="129"/>
      <c r="G29" s="176"/>
      <c r="H29" s="176"/>
      <c r="I29" s="128">
        <f t="shared" si="10"/>
        <v>364.38</v>
      </c>
      <c r="J29" s="176">
        <v>364.38</v>
      </c>
      <c r="K29" s="130"/>
      <c r="L29" s="128">
        <f t="shared" si="11"/>
        <v>364.38</v>
      </c>
      <c r="M29" s="176"/>
      <c r="N29" s="176">
        <v>364.38</v>
      </c>
      <c r="O29" s="130"/>
      <c r="P29" s="128">
        <f t="shared" si="12"/>
        <v>0</v>
      </c>
      <c r="Q29" s="130"/>
      <c r="R29" s="129"/>
      <c r="S29" s="129"/>
      <c r="T29" s="183">
        <f t="shared" si="13"/>
        <v>0</v>
      </c>
      <c r="U29" s="183">
        <f t="shared" si="14"/>
        <v>0</v>
      </c>
      <c r="V29" s="128">
        <f t="shared" si="15"/>
        <v>0</v>
      </c>
      <c r="W29" s="131"/>
    </row>
    <row r="30" spans="1:23" ht="55.5" customHeight="1" x14ac:dyDescent="0.25">
      <c r="A30" s="286"/>
      <c r="B30" s="220" t="s">
        <v>168</v>
      </c>
      <c r="C30" s="178" t="s">
        <v>169</v>
      </c>
      <c r="D30" s="25">
        <f t="shared" si="16"/>
        <v>309000</v>
      </c>
      <c r="E30" s="15">
        <v>309000</v>
      </c>
      <c r="F30" s="15"/>
      <c r="G30" s="163"/>
      <c r="H30" s="163"/>
      <c r="I30" s="25">
        <f t="shared" si="10"/>
        <v>0</v>
      </c>
      <c r="J30" s="117"/>
      <c r="K30" s="117"/>
      <c r="L30" s="25">
        <f t="shared" si="11"/>
        <v>0</v>
      </c>
      <c r="M30" s="163"/>
      <c r="N30" s="117"/>
      <c r="O30" s="117"/>
      <c r="P30" s="25">
        <f t="shared" si="12"/>
        <v>0</v>
      </c>
      <c r="Q30" s="117"/>
      <c r="R30" s="15"/>
      <c r="S30" s="15"/>
      <c r="T30" s="118">
        <f t="shared" si="13"/>
        <v>309000</v>
      </c>
      <c r="U30" s="118">
        <f t="shared" si="14"/>
        <v>309000</v>
      </c>
      <c r="V30" s="25">
        <f t="shared" si="15"/>
        <v>0</v>
      </c>
      <c r="W30" s="120"/>
    </row>
    <row r="31" spans="1:23" ht="55.5" customHeight="1" thickBot="1" x14ac:dyDescent="0.3">
      <c r="A31" s="282"/>
      <c r="B31" s="194" t="s">
        <v>176</v>
      </c>
      <c r="C31" s="195" t="s">
        <v>177</v>
      </c>
      <c r="D31" s="196">
        <f t="shared" si="16"/>
        <v>500000</v>
      </c>
      <c r="E31" s="197">
        <v>500000</v>
      </c>
      <c r="F31" s="197"/>
      <c r="G31" s="198"/>
      <c r="H31" s="198"/>
      <c r="I31" s="196">
        <f t="shared" si="10"/>
        <v>0</v>
      </c>
      <c r="J31" s="116"/>
      <c r="K31" s="116"/>
      <c r="L31" s="196">
        <f t="shared" si="11"/>
        <v>0</v>
      </c>
      <c r="M31" s="116"/>
      <c r="N31" s="116"/>
      <c r="O31" s="116"/>
      <c r="P31" s="196">
        <f t="shared" si="12"/>
        <v>0</v>
      </c>
      <c r="Q31" s="116"/>
      <c r="R31" s="197"/>
      <c r="S31" s="197"/>
      <c r="T31" s="121">
        <f t="shared" si="13"/>
        <v>500000</v>
      </c>
      <c r="U31" s="121">
        <f>(D31+H31)-M31-Q31</f>
        <v>500000</v>
      </c>
      <c r="V31" s="196">
        <f t="shared" si="15"/>
        <v>0</v>
      </c>
      <c r="W31" s="199"/>
    </row>
    <row r="32" spans="1:23" ht="55.5" customHeight="1" x14ac:dyDescent="0.25">
      <c r="A32" s="281" t="s">
        <v>138</v>
      </c>
      <c r="B32" s="193" t="s">
        <v>170</v>
      </c>
      <c r="C32" s="181" t="s">
        <v>171</v>
      </c>
      <c r="D32" s="128">
        <f t="shared" si="16"/>
        <v>1047000</v>
      </c>
      <c r="E32" s="129">
        <v>1047000</v>
      </c>
      <c r="F32" s="129"/>
      <c r="G32" s="176"/>
      <c r="H32" s="176"/>
      <c r="I32" s="128">
        <f t="shared" ref="I32:I33" si="17">SUM(J32,K32)</f>
        <v>0</v>
      </c>
      <c r="J32" s="176"/>
      <c r="K32" s="130"/>
      <c r="L32" s="128">
        <f t="shared" ref="L32:L50" si="18">SUM(M32,N32,O32)</f>
        <v>0</v>
      </c>
      <c r="M32" s="176"/>
      <c r="N32" s="176"/>
      <c r="O32" s="130"/>
      <c r="P32" s="128">
        <f t="shared" si="12"/>
        <v>0</v>
      </c>
      <c r="Q32" s="130"/>
      <c r="R32" s="129"/>
      <c r="S32" s="129"/>
      <c r="T32" s="183">
        <f>SUM(U32,V32,W32)</f>
        <v>1047000</v>
      </c>
      <c r="U32" s="183">
        <f t="shared" si="14"/>
        <v>1047000</v>
      </c>
      <c r="V32" s="128">
        <f>F32+J32-N32</f>
        <v>0</v>
      </c>
      <c r="W32" s="131"/>
    </row>
    <row r="33" spans="1:23" ht="55.5" customHeight="1" thickBot="1" x14ac:dyDescent="0.3">
      <c r="A33" s="282"/>
      <c r="B33" s="194" t="s">
        <v>180</v>
      </c>
      <c r="C33" s="195" t="s">
        <v>181</v>
      </c>
      <c r="D33" s="196">
        <v>0</v>
      </c>
      <c r="E33" s="197"/>
      <c r="F33" s="197"/>
      <c r="G33" s="198"/>
      <c r="H33" s="198"/>
      <c r="I33" s="196">
        <f t="shared" si="17"/>
        <v>24.93</v>
      </c>
      <c r="J33" s="198">
        <v>24.93</v>
      </c>
      <c r="K33" s="116"/>
      <c r="L33" s="196">
        <f t="shared" si="18"/>
        <v>24.93</v>
      </c>
      <c r="M33" s="198"/>
      <c r="N33" s="198">
        <v>24.93</v>
      </c>
      <c r="O33" s="116"/>
      <c r="P33" s="196">
        <f t="shared" si="12"/>
        <v>0</v>
      </c>
      <c r="Q33" s="116"/>
      <c r="R33" s="197"/>
      <c r="S33" s="197"/>
      <c r="T33" s="121">
        <f>SUM(U33,V33,W33)</f>
        <v>0</v>
      </c>
      <c r="U33" s="121">
        <f t="shared" si="14"/>
        <v>0</v>
      </c>
      <c r="V33" s="196">
        <f>F33+J33-N33</f>
        <v>0</v>
      </c>
      <c r="W33" s="199"/>
    </row>
    <row r="34" spans="1:23" ht="51" hidden="1" customHeight="1" x14ac:dyDescent="0.25">
      <c r="A34" s="283" t="s">
        <v>137</v>
      </c>
      <c r="B34" s="180" t="s">
        <v>152</v>
      </c>
      <c r="C34" s="181" t="s">
        <v>153</v>
      </c>
      <c r="D34" s="113">
        <f t="shared" si="16"/>
        <v>0</v>
      </c>
      <c r="E34" s="129"/>
      <c r="F34" s="129"/>
      <c r="G34" s="176"/>
      <c r="H34" s="176"/>
      <c r="I34" s="182">
        <f t="shared" ref="I34:I48" si="19">SUM(J34:K34)</f>
        <v>0</v>
      </c>
      <c r="J34" s="176"/>
      <c r="K34" s="130"/>
      <c r="L34" s="182">
        <f t="shared" si="18"/>
        <v>0</v>
      </c>
      <c r="M34" s="176"/>
      <c r="N34" s="176"/>
      <c r="O34" s="130"/>
      <c r="P34" s="182">
        <f t="shared" si="12"/>
        <v>0</v>
      </c>
      <c r="Q34" s="130"/>
      <c r="R34" s="129"/>
      <c r="S34" s="129"/>
      <c r="T34" s="183">
        <f t="shared" ref="T34:T50" si="20">SUM(U34,V34,W34)</f>
        <v>0</v>
      </c>
      <c r="U34" s="183">
        <f t="shared" si="14"/>
        <v>0</v>
      </c>
      <c r="V34" s="182">
        <f t="shared" si="15"/>
        <v>0</v>
      </c>
      <c r="W34" s="131"/>
    </row>
    <row r="35" spans="1:23" ht="68.25" hidden="1" customHeight="1" x14ac:dyDescent="0.25">
      <c r="A35" s="284"/>
      <c r="B35" s="179" t="s">
        <v>139</v>
      </c>
      <c r="C35" s="178" t="s">
        <v>140</v>
      </c>
      <c r="D35" s="25">
        <f t="shared" si="16"/>
        <v>0</v>
      </c>
      <c r="E35" s="15"/>
      <c r="F35" s="15"/>
      <c r="G35" s="163"/>
      <c r="H35" s="163"/>
      <c r="I35" s="97">
        <f t="shared" si="19"/>
        <v>0</v>
      </c>
      <c r="J35" s="163"/>
      <c r="K35" s="15"/>
      <c r="L35" s="97">
        <f t="shared" si="18"/>
        <v>0</v>
      </c>
      <c r="M35" s="163"/>
      <c r="N35" s="163"/>
      <c r="O35" s="117"/>
      <c r="P35" s="97">
        <f t="shared" si="12"/>
        <v>0</v>
      </c>
      <c r="Q35" s="117"/>
      <c r="R35" s="15"/>
      <c r="S35" s="15"/>
      <c r="T35" s="118">
        <f t="shared" si="20"/>
        <v>0</v>
      </c>
      <c r="U35" s="118">
        <f t="shared" si="14"/>
        <v>0</v>
      </c>
      <c r="V35" s="97">
        <f t="shared" si="15"/>
        <v>0</v>
      </c>
      <c r="W35" s="120"/>
    </row>
    <row r="36" spans="1:23" ht="68.25" hidden="1" customHeight="1" x14ac:dyDescent="0.25">
      <c r="A36" s="284"/>
      <c r="B36" s="184" t="s">
        <v>149</v>
      </c>
      <c r="C36" s="175" t="s">
        <v>150</v>
      </c>
      <c r="D36" s="25">
        <f t="shared" ref="D36:D45" si="21">E36</f>
        <v>0</v>
      </c>
      <c r="E36" s="157"/>
      <c r="F36" s="157"/>
      <c r="G36" s="164"/>
      <c r="H36" s="164"/>
      <c r="I36" s="97">
        <f t="shared" si="19"/>
        <v>0</v>
      </c>
      <c r="J36" s="164"/>
      <c r="K36" s="157"/>
      <c r="L36" s="97">
        <f t="shared" si="18"/>
        <v>0</v>
      </c>
      <c r="M36" s="164"/>
      <c r="N36" s="164"/>
      <c r="O36" s="158"/>
      <c r="P36" s="97">
        <f t="shared" si="12"/>
        <v>0</v>
      </c>
      <c r="Q36" s="158"/>
      <c r="R36" s="157"/>
      <c r="S36" s="157"/>
      <c r="T36" s="118">
        <f t="shared" si="20"/>
        <v>0</v>
      </c>
      <c r="U36" s="118">
        <f t="shared" si="14"/>
        <v>0</v>
      </c>
      <c r="V36" s="97">
        <f t="shared" si="15"/>
        <v>0</v>
      </c>
      <c r="W36" s="120"/>
    </row>
    <row r="37" spans="1:23" ht="68.25" hidden="1" customHeight="1" x14ac:dyDescent="0.25">
      <c r="A37" s="284"/>
      <c r="B37" s="184" t="s">
        <v>147</v>
      </c>
      <c r="C37" s="175" t="s">
        <v>148</v>
      </c>
      <c r="D37" s="25">
        <f t="shared" si="21"/>
        <v>0</v>
      </c>
      <c r="E37" s="157"/>
      <c r="F37" s="157"/>
      <c r="G37" s="164"/>
      <c r="H37" s="164"/>
      <c r="I37" s="97">
        <f t="shared" si="19"/>
        <v>0</v>
      </c>
      <c r="J37" s="164"/>
      <c r="K37" s="157"/>
      <c r="L37" s="97">
        <f t="shared" si="18"/>
        <v>0</v>
      </c>
      <c r="M37" s="164"/>
      <c r="N37" s="164"/>
      <c r="O37" s="158"/>
      <c r="P37" s="97">
        <f t="shared" si="12"/>
        <v>0</v>
      </c>
      <c r="Q37" s="158"/>
      <c r="R37" s="157"/>
      <c r="S37" s="157"/>
      <c r="T37" s="118">
        <f t="shared" si="20"/>
        <v>0</v>
      </c>
      <c r="U37" s="118">
        <f t="shared" si="14"/>
        <v>0</v>
      </c>
      <c r="V37" s="97">
        <f t="shared" si="15"/>
        <v>0</v>
      </c>
      <c r="W37" s="120"/>
    </row>
    <row r="38" spans="1:23" ht="68.25" hidden="1" customHeight="1" x14ac:dyDescent="0.25">
      <c r="A38" s="284"/>
      <c r="B38" s="184" t="s">
        <v>146</v>
      </c>
      <c r="C38" s="175" t="s">
        <v>151</v>
      </c>
      <c r="D38" s="25">
        <f t="shared" si="21"/>
        <v>0</v>
      </c>
      <c r="E38" s="157"/>
      <c r="F38" s="157"/>
      <c r="G38" s="164"/>
      <c r="H38" s="177"/>
      <c r="I38" s="97">
        <f t="shared" si="19"/>
        <v>0</v>
      </c>
      <c r="J38" s="164"/>
      <c r="K38" s="157"/>
      <c r="L38" s="97">
        <f t="shared" si="18"/>
        <v>0</v>
      </c>
      <c r="M38" s="164"/>
      <c r="N38" s="164"/>
      <c r="O38" s="158"/>
      <c r="P38" s="97">
        <f t="shared" si="12"/>
        <v>0</v>
      </c>
      <c r="Q38" s="158"/>
      <c r="R38" s="157"/>
      <c r="S38" s="157"/>
      <c r="T38" s="118">
        <f t="shared" si="20"/>
        <v>0</v>
      </c>
      <c r="U38" s="118">
        <f t="shared" si="14"/>
        <v>0</v>
      </c>
      <c r="V38" s="97">
        <f t="shared" si="15"/>
        <v>0</v>
      </c>
      <c r="W38" s="120"/>
    </row>
    <row r="39" spans="1:23" ht="63" hidden="1" customHeight="1" x14ac:dyDescent="0.25">
      <c r="A39" s="284"/>
      <c r="B39" s="184" t="s">
        <v>141</v>
      </c>
      <c r="C39" s="175" t="s">
        <v>142</v>
      </c>
      <c r="D39" s="25">
        <f t="shared" si="21"/>
        <v>0</v>
      </c>
      <c r="E39" s="157"/>
      <c r="F39" s="157"/>
      <c r="G39" s="164"/>
      <c r="H39" s="164"/>
      <c r="I39" s="97">
        <f t="shared" si="19"/>
        <v>0</v>
      </c>
      <c r="J39" s="164"/>
      <c r="K39" s="157"/>
      <c r="L39" s="97">
        <f t="shared" si="18"/>
        <v>0</v>
      </c>
      <c r="M39" s="164"/>
      <c r="N39" s="164"/>
      <c r="O39" s="158"/>
      <c r="P39" s="97">
        <f t="shared" si="12"/>
        <v>0</v>
      </c>
      <c r="Q39" s="158"/>
      <c r="R39" s="157"/>
      <c r="S39" s="157"/>
      <c r="T39" s="118">
        <f t="shared" si="20"/>
        <v>0</v>
      </c>
      <c r="U39" s="118">
        <f t="shared" ref="U39:U45" si="22">(D39+H39)-M39-Q39</f>
        <v>0</v>
      </c>
      <c r="V39" s="97">
        <f t="shared" si="15"/>
        <v>0</v>
      </c>
      <c r="W39" s="159"/>
    </row>
    <row r="40" spans="1:23" ht="63" hidden="1" customHeight="1" x14ac:dyDescent="0.25">
      <c r="A40" s="284"/>
      <c r="B40" s="179" t="s">
        <v>157</v>
      </c>
      <c r="C40" s="178" t="s">
        <v>158</v>
      </c>
      <c r="D40" s="25">
        <f t="shared" si="21"/>
        <v>0</v>
      </c>
      <c r="E40" s="15"/>
      <c r="F40" s="15"/>
      <c r="G40" s="163"/>
      <c r="H40" s="163"/>
      <c r="I40" s="97">
        <f t="shared" si="19"/>
        <v>0</v>
      </c>
      <c r="J40" s="163"/>
      <c r="K40" s="15"/>
      <c r="L40" s="97">
        <f t="shared" si="18"/>
        <v>0</v>
      </c>
      <c r="M40" s="163"/>
      <c r="N40" s="163"/>
      <c r="O40" s="117"/>
      <c r="P40" s="97">
        <f t="shared" si="12"/>
        <v>0</v>
      </c>
      <c r="Q40" s="117"/>
      <c r="R40" s="15"/>
      <c r="S40" s="15"/>
      <c r="T40" s="118">
        <f t="shared" si="20"/>
        <v>0</v>
      </c>
      <c r="U40" s="118">
        <f t="shared" si="22"/>
        <v>0</v>
      </c>
      <c r="V40" s="97">
        <f t="shared" si="15"/>
        <v>0</v>
      </c>
      <c r="W40" s="120"/>
    </row>
    <row r="41" spans="1:23" ht="63" hidden="1" customHeight="1" x14ac:dyDescent="0.25">
      <c r="A41" s="284"/>
      <c r="B41" s="179" t="s">
        <v>160</v>
      </c>
      <c r="C41" s="178" t="s">
        <v>161</v>
      </c>
      <c r="D41" s="25">
        <f t="shared" si="21"/>
        <v>0</v>
      </c>
      <c r="E41" s="15"/>
      <c r="F41" s="15"/>
      <c r="G41" s="163"/>
      <c r="H41" s="163"/>
      <c r="I41" s="97">
        <f t="shared" si="19"/>
        <v>0</v>
      </c>
      <c r="J41" s="163"/>
      <c r="K41" s="15"/>
      <c r="L41" s="97">
        <f t="shared" si="18"/>
        <v>0</v>
      </c>
      <c r="M41" s="163"/>
      <c r="N41" s="163"/>
      <c r="O41" s="117"/>
      <c r="P41" s="97">
        <f t="shared" si="12"/>
        <v>0</v>
      </c>
      <c r="Q41" s="117"/>
      <c r="R41" s="15"/>
      <c r="S41" s="15"/>
      <c r="T41" s="118">
        <f t="shared" si="20"/>
        <v>0</v>
      </c>
      <c r="U41" s="118">
        <f t="shared" si="22"/>
        <v>0</v>
      </c>
      <c r="V41" s="97">
        <f t="shared" si="15"/>
        <v>0</v>
      </c>
      <c r="W41" s="120"/>
    </row>
    <row r="42" spans="1:23" ht="63" hidden="1" customHeight="1" x14ac:dyDescent="0.25">
      <c r="A42" s="284"/>
      <c r="B42" s="179" t="s">
        <v>162</v>
      </c>
      <c r="C42" s="178" t="s">
        <v>163</v>
      </c>
      <c r="D42" s="25">
        <f t="shared" si="21"/>
        <v>0</v>
      </c>
      <c r="E42" s="144"/>
      <c r="F42" s="144"/>
      <c r="G42" s="165"/>
      <c r="H42" s="165"/>
      <c r="I42" s="97">
        <f t="shared" si="19"/>
        <v>0</v>
      </c>
      <c r="J42" s="163"/>
      <c r="K42" s="15"/>
      <c r="L42" s="97">
        <f t="shared" si="18"/>
        <v>0</v>
      </c>
      <c r="M42" s="163"/>
      <c r="N42" s="163"/>
      <c r="O42" s="117"/>
      <c r="P42" s="97">
        <f t="shared" si="12"/>
        <v>0</v>
      </c>
      <c r="Q42" s="145"/>
      <c r="R42" s="144"/>
      <c r="S42" s="144"/>
      <c r="T42" s="213">
        <f t="shared" si="20"/>
        <v>0</v>
      </c>
      <c r="U42" s="213">
        <f t="shared" si="22"/>
        <v>0</v>
      </c>
      <c r="V42" s="207">
        <f t="shared" si="15"/>
        <v>0</v>
      </c>
      <c r="W42" s="146"/>
    </row>
    <row r="43" spans="1:23" ht="63" customHeight="1" x14ac:dyDescent="0.25">
      <c r="A43" s="284"/>
      <c r="B43" s="184" t="s">
        <v>164</v>
      </c>
      <c r="C43" s="175" t="s">
        <v>165</v>
      </c>
      <c r="D43" s="153">
        <f t="shared" si="21"/>
        <v>12274000</v>
      </c>
      <c r="E43" s="15">
        <v>12274000</v>
      </c>
      <c r="F43" s="15"/>
      <c r="G43" s="163"/>
      <c r="H43" s="163"/>
      <c r="I43" s="148">
        <f t="shared" si="19"/>
        <v>0</v>
      </c>
      <c r="J43" s="164"/>
      <c r="K43" s="157"/>
      <c r="L43" s="148">
        <f t="shared" si="18"/>
        <v>0</v>
      </c>
      <c r="M43" s="164"/>
      <c r="N43" s="164"/>
      <c r="O43" s="158"/>
      <c r="P43" s="148">
        <f t="shared" si="12"/>
        <v>0</v>
      </c>
      <c r="Q43" s="117"/>
      <c r="R43" s="15"/>
      <c r="S43" s="15"/>
      <c r="T43" s="118">
        <f t="shared" si="20"/>
        <v>12274000</v>
      </c>
      <c r="U43" s="118">
        <f t="shared" si="22"/>
        <v>12274000</v>
      </c>
      <c r="V43" s="97">
        <f t="shared" si="15"/>
        <v>0</v>
      </c>
      <c r="W43" s="120"/>
    </row>
    <row r="44" spans="1:23" ht="63" customHeight="1" x14ac:dyDescent="0.25">
      <c r="A44" s="284"/>
      <c r="B44" s="184" t="s">
        <v>172</v>
      </c>
      <c r="C44" s="175" t="s">
        <v>173</v>
      </c>
      <c r="D44" s="153">
        <f t="shared" si="21"/>
        <v>11100000</v>
      </c>
      <c r="E44" s="157">
        <v>11100000</v>
      </c>
      <c r="F44" s="157"/>
      <c r="G44" s="164"/>
      <c r="H44" s="164"/>
      <c r="I44" s="97">
        <f t="shared" si="19"/>
        <v>0</v>
      </c>
      <c r="J44" s="164"/>
      <c r="K44" s="157"/>
      <c r="L44" s="148">
        <f t="shared" si="18"/>
        <v>0</v>
      </c>
      <c r="M44" s="164"/>
      <c r="N44" s="164"/>
      <c r="O44" s="158"/>
      <c r="P44" s="148">
        <f t="shared" si="12"/>
        <v>0</v>
      </c>
      <c r="Q44" s="158"/>
      <c r="R44" s="157"/>
      <c r="S44" s="157"/>
      <c r="T44" s="118">
        <f t="shared" si="20"/>
        <v>11100000</v>
      </c>
      <c r="U44" s="118">
        <f t="shared" si="22"/>
        <v>11100000</v>
      </c>
      <c r="V44" s="97">
        <f t="shared" si="15"/>
        <v>0</v>
      </c>
      <c r="W44" s="159"/>
    </row>
    <row r="45" spans="1:23" ht="63" customHeight="1" thickBot="1" x14ac:dyDescent="0.3">
      <c r="A45" s="284"/>
      <c r="B45" s="179" t="s">
        <v>186</v>
      </c>
      <c r="C45" s="178" t="s">
        <v>187</v>
      </c>
      <c r="D45" s="153">
        <f t="shared" si="21"/>
        <v>2600000</v>
      </c>
      <c r="E45" s="15">
        <v>2600000</v>
      </c>
      <c r="F45" s="15"/>
      <c r="G45" s="163"/>
      <c r="H45" s="163"/>
      <c r="I45" s="97">
        <f t="shared" si="19"/>
        <v>0</v>
      </c>
      <c r="J45" s="163"/>
      <c r="K45" s="15"/>
      <c r="L45" s="148">
        <f t="shared" si="18"/>
        <v>0</v>
      </c>
      <c r="M45" s="163"/>
      <c r="N45" s="163"/>
      <c r="O45" s="117"/>
      <c r="P45" s="148">
        <f t="shared" si="12"/>
        <v>0</v>
      </c>
      <c r="Q45" s="117"/>
      <c r="R45" s="15"/>
      <c r="S45" s="15"/>
      <c r="T45" s="118">
        <f t="shared" si="20"/>
        <v>2600000</v>
      </c>
      <c r="U45" s="118">
        <f t="shared" si="22"/>
        <v>2600000</v>
      </c>
      <c r="V45" s="97">
        <f t="shared" si="15"/>
        <v>0</v>
      </c>
      <c r="W45" s="120"/>
    </row>
    <row r="46" spans="1:23" ht="42" customHeight="1" x14ac:dyDescent="0.25">
      <c r="A46" s="283" t="s">
        <v>154</v>
      </c>
      <c r="B46" s="122" t="s">
        <v>178</v>
      </c>
      <c r="C46" s="142" t="s">
        <v>179</v>
      </c>
      <c r="D46" s="143">
        <f>E46</f>
        <v>1400000</v>
      </c>
      <c r="E46" s="114">
        <v>1400000</v>
      </c>
      <c r="F46" s="114"/>
      <c r="G46" s="119"/>
      <c r="H46" s="167"/>
      <c r="I46" s="218">
        <f t="shared" si="19"/>
        <v>0</v>
      </c>
      <c r="J46" s="167"/>
      <c r="K46" s="114"/>
      <c r="L46" s="218">
        <f t="shared" si="18"/>
        <v>0</v>
      </c>
      <c r="M46" s="167"/>
      <c r="N46" s="167"/>
      <c r="O46" s="119"/>
      <c r="P46" s="218">
        <f t="shared" si="12"/>
        <v>0</v>
      </c>
      <c r="Q46" s="119"/>
      <c r="R46" s="114"/>
      <c r="S46" s="114"/>
      <c r="T46" s="219">
        <f t="shared" si="20"/>
        <v>1400000</v>
      </c>
      <c r="U46" s="219">
        <f t="shared" si="14"/>
        <v>1400000</v>
      </c>
      <c r="V46" s="218">
        <f t="shared" si="15"/>
        <v>0</v>
      </c>
      <c r="W46" s="115"/>
    </row>
    <row r="47" spans="1:23" ht="45.75" customHeight="1" thickBot="1" x14ac:dyDescent="0.3">
      <c r="A47" s="285"/>
      <c r="B47" s="229" t="s">
        <v>155</v>
      </c>
      <c r="C47" s="221" t="s">
        <v>156</v>
      </c>
      <c r="D47" s="196">
        <f>E47</f>
        <v>163000</v>
      </c>
      <c r="E47" s="187">
        <v>163000</v>
      </c>
      <c r="F47" s="187"/>
      <c r="G47" s="188"/>
      <c r="H47" s="189"/>
      <c r="I47" s="190">
        <f t="shared" si="19"/>
        <v>0</v>
      </c>
      <c r="J47" s="189"/>
      <c r="K47" s="187"/>
      <c r="L47" s="190">
        <f t="shared" si="18"/>
        <v>0</v>
      </c>
      <c r="M47" s="189"/>
      <c r="N47" s="189"/>
      <c r="O47" s="188"/>
      <c r="P47" s="190">
        <f t="shared" si="12"/>
        <v>0</v>
      </c>
      <c r="Q47" s="188"/>
      <c r="R47" s="187"/>
      <c r="S47" s="187"/>
      <c r="T47" s="191">
        <f t="shared" si="20"/>
        <v>163000</v>
      </c>
      <c r="U47" s="191">
        <f t="shared" si="14"/>
        <v>163000</v>
      </c>
      <c r="V47" s="190">
        <f t="shared" si="15"/>
        <v>0</v>
      </c>
      <c r="W47" s="192"/>
    </row>
    <row r="48" spans="1:23" ht="56.25" customHeight="1" thickBot="1" x14ac:dyDescent="0.3">
      <c r="A48" s="230" t="s">
        <v>159</v>
      </c>
      <c r="B48" s="133" t="s">
        <v>166</v>
      </c>
      <c r="C48" s="214" t="s">
        <v>167</v>
      </c>
      <c r="D48" s="190">
        <f t="shared" ref="D48:D50" si="23">E48</f>
        <v>1519500</v>
      </c>
      <c r="E48" s="215">
        <v>1519500</v>
      </c>
      <c r="F48" s="215"/>
      <c r="G48" s="215"/>
      <c r="H48" s="189"/>
      <c r="I48" s="190">
        <f t="shared" si="19"/>
        <v>0</v>
      </c>
      <c r="J48" s="216"/>
      <c r="K48" s="215"/>
      <c r="L48" s="190">
        <f t="shared" si="18"/>
        <v>0</v>
      </c>
      <c r="M48" s="231"/>
      <c r="N48" s="231"/>
      <c r="O48" s="216"/>
      <c r="P48" s="190">
        <f t="shared" si="12"/>
        <v>0</v>
      </c>
      <c r="Q48" s="216"/>
      <c r="R48" s="215"/>
      <c r="S48" s="215"/>
      <c r="T48" s="191">
        <f t="shared" si="20"/>
        <v>1519500</v>
      </c>
      <c r="U48" s="191">
        <f t="shared" si="14"/>
        <v>1519500</v>
      </c>
      <c r="V48" s="190">
        <f t="shared" si="15"/>
        <v>0</v>
      </c>
      <c r="W48" s="217"/>
    </row>
    <row r="49" spans="1:23" ht="38.25" hidden="1" customHeight="1" x14ac:dyDescent="0.25">
      <c r="A49" s="205"/>
      <c r="B49" s="208"/>
      <c r="C49" s="209"/>
      <c r="D49" s="148">
        <f t="shared" si="23"/>
        <v>0</v>
      </c>
      <c r="E49" s="210"/>
      <c r="F49" s="210"/>
      <c r="G49" s="210"/>
      <c r="H49" s="145"/>
      <c r="I49" s="207">
        <f>SUM(J49,K48)</f>
        <v>0</v>
      </c>
      <c r="J49" s="211"/>
      <c r="K49" s="210"/>
      <c r="L49" s="207">
        <f t="shared" si="18"/>
        <v>0</v>
      </c>
      <c r="M49" s="211"/>
      <c r="N49" s="211"/>
      <c r="O49" s="211"/>
      <c r="P49" s="207">
        <f t="shared" si="12"/>
        <v>0</v>
      </c>
      <c r="Q49" s="211"/>
      <c r="R49" s="210"/>
      <c r="S49" s="210"/>
      <c r="T49" s="149">
        <f t="shared" si="20"/>
        <v>0</v>
      </c>
      <c r="U49" s="149">
        <f t="shared" si="14"/>
        <v>0</v>
      </c>
      <c r="V49" s="207">
        <f t="shared" si="15"/>
        <v>0</v>
      </c>
      <c r="W49" s="212"/>
    </row>
    <row r="50" spans="1:23" ht="30" hidden="1" customHeight="1" thickBot="1" x14ac:dyDescent="0.3">
      <c r="A50" s="206"/>
      <c r="B50" s="147"/>
      <c r="C50" s="133"/>
      <c r="D50" s="134">
        <f t="shared" si="23"/>
        <v>0</v>
      </c>
      <c r="E50" s="135"/>
      <c r="F50" s="135"/>
      <c r="G50" s="135"/>
      <c r="H50" s="116"/>
      <c r="I50" s="134">
        <f>SUM(J50:K50)</f>
        <v>0</v>
      </c>
      <c r="J50" s="127"/>
      <c r="K50" s="135"/>
      <c r="L50" s="134">
        <f t="shared" si="18"/>
        <v>0</v>
      </c>
      <c r="M50" s="127"/>
      <c r="N50" s="127"/>
      <c r="O50" s="127"/>
      <c r="P50" s="134">
        <f t="shared" si="12"/>
        <v>0</v>
      </c>
      <c r="Q50" s="127"/>
      <c r="R50" s="135"/>
      <c r="S50" s="135"/>
      <c r="T50" s="121">
        <f t="shared" si="20"/>
        <v>0</v>
      </c>
      <c r="U50" s="121">
        <f t="shared" si="14"/>
        <v>0</v>
      </c>
      <c r="V50" s="134">
        <f t="shared" si="15"/>
        <v>0</v>
      </c>
      <c r="W50" s="136"/>
    </row>
    <row r="51" spans="1:23" x14ac:dyDescent="0.25">
      <c r="A51" s="276" t="s">
        <v>27</v>
      </c>
      <c r="B51" s="277"/>
      <c r="C51" s="278"/>
      <c r="D51" s="137">
        <f>SUM(D27:D50)</f>
        <v>67912500</v>
      </c>
      <c r="E51" s="137">
        <f>SUM(E27:E50)</f>
        <v>67912500</v>
      </c>
      <c r="F51" s="137">
        <f t="shared" ref="F51:S51" si="24">SUM(F29:F50)</f>
        <v>0</v>
      </c>
      <c r="G51" s="137">
        <f t="shared" si="24"/>
        <v>0</v>
      </c>
      <c r="H51" s="137">
        <f t="shared" si="24"/>
        <v>0</v>
      </c>
      <c r="I51" s="137">
        <f t="shared" si="24"/>
        <v>389.31</v>
      </c>
      <c r="J51" s="137">
        <f t="shared" si="24"/>
        <v>389.31</v>
      </c>
      <c r="K51" s="137">
        <f t="shared" si="24"/>
        <v>0</v>
      </c>
      <c r="L51" s="137">
        <f t="shared" si="24"/>
        <v>389.31</v>
      </c>
      <c r="M51" s="137">
        <f t="shared" si="24"/>
        <v>0</v>
      </c>
      <c r="N51" s="137">
        <f t="shared" si="24"/>
        <v>389.31</v>
      </c>
      <c r="O51" s="137">
        <f t="shared" si="24"/>
        <v>0</v>
      </c>
      <c r="P51" s="137">
        <f t="shared" si="24"/>
        <v>0</v>
      </c>
      <c r="Q51" s="137">
        <f t="shared" si="24"/>
        <v>0</v>
      </c>
      <c r="R51" s="137">
        <f t="shared" si="24"/>
        <v>0</v>
      </c>
      <c r="S51" s="137">
        <f t="shared" si="24"/>
        <v>0</v>
      </c>
      <c r="T51" s="137">
        <f>SUM(T27:T50)</f>
        <v>67912500</v>
      </c>
      <c r="U51" s="137">
        <f>SUM(U27:U50)</f>
        <v>67912500</v>
      </c>
      <c r="V51" s="137">
        <f>SUM(V29:V50)</f>
        <v>0</v>
      </c>
      <c r="W51" s="137">
        <f>SUM(W29:W50)</f>
        <v>0</v>
      </c>
    </row>
    <row r="52" spans="1:23" ht="15" customHeight="1" x14ac:dyDescent="0.25">
      <c r="A52" s="262" t="s">
        <v>72</v>
      </c>
      <c r="B52" s="263"/>
      <c r="C52" s="26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12"/>
      <c r="O52" s="15"/>
      <c r="P52" s="15"/>
      <c r="Q52" s="15"/>
      <c r="R52" s="15"/>
      <c r="S52" s="15"/>
      <c r="T52" s="15"/>
      <c r="U52" s="15"/>
      <c r="V52" s="15"/>
      <c r="W52" s="15"/>
    </row>
    <row r="53" spans="1:23" s="14" customFormat="1" ht="14.25" x14ac:dyDescent="0.2">
      <c r="A53" s="267" t="s">
        <v>73</v>
      </c>
      <c r="B53" s="268"/>
      <c r="C53" s="269"/>
      <c r="D53" s="16">
        <f t="shared" ref="D53:W53" si="25">SUM(D11,D17,D23,D51)</f>
        <v>119412500</v>
      </c>
      <c r="E53" s="16">
        <f t="shared" si="25"/>
        <v>119412500</v>
      </c>
      <c r="F53" s="16">
        <f t="shared" si="25"/>
        <v>0</v>
      </c>
      <c r="G53" s="16">
        <f t="shared" si="25"/>
        <v>0</v>
      </c>
      <c r="H53" s="16">
        <f t="shared" si="25"/>
        <v>15000000</v>
      </c>
      <c r="I53" s="16">
        <f t="shared" si="25"/>
        <v>7438.4900000000007</v>
      </c>
      <c r="J53" s="16">
        <f t="shared" si="25"/>
        <v>7438.4900000000007</v>
      </c>
      <c r="K53" s="16">
        <f t="shared" si="25"/>
        <v>0</v>
      </c>
      <c r="L53" s="16">
        <f t="shared" si="25"/>
        <v>389.31</v>
      </c>
      <c r="M53" s="16">
        <f t="shared" si="25"/>
        <v>0</v>
      </c>
      <c r="N53" s="16">
        <f t="shared" si="25"/>
        <v>389.31</v>
      </c>
      <c r="O53" s="16">
        <f t="shared" si="25"/>
        <v>0</v>
      </c>
      <c r="P53" s="16">
        <f t="shared" si="25"/>
        <v>0</v>
      </c>
      <c r="Q53" s="16">
        <f t="shared" si="25"/>
        <v>0</v>
      </c>
      <c r="R53" s="16">
        <f t="shared" si="25"/>
        <v>0</v>
      </c>
      <c r="S53" s="16">
        <f t="shared" si="25"/>
        <v>0</v>
      </c>
      <c r="T53" s="16">
        <f t="shared" si="25"/>
        <v>134419549.18000001</v>
      </c>
      <c r="U53" s="16">
        <f t="shared" si="25"/>
        <v>134412500</v>
      </c>
      <c r="V53" s="16">
        <f t="shared" si="25"/>
        <v>7049.18</v>
      </c>
      <c r="W53" s="16">
        <f t="shared" si="25"/>
        <v>0</v>
      </c>
    </row>
    <row r="54" spans="1:23" ht="25.9" customHeight="1" x14ac:dyDescent="0.25">
      <c r="A54" s="267" t="s">
        <v>74</v>
      </c>
      <c r="B54" s="268"/>
      <c r="C54" s="26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x14ac:dyDescent="0.25">
      <c r="A55" s="1" t="s">
        <v>43</v>
      </c>
    </row>
    <row r="56" spans="1:23" x14ac:dyDescent="0.25">
      <c r="A56" s="1" t="s">
        <v>75</v>
      </c>
    </row>
    <row r="57" spans="1:23" x14ac:dyDescent="0.25">
      <c r="A57" s="1" t="s">
        <v>76</v>
      </c>
    </row>
    <row r="61" spans="1:23" ht="18.75" x14ac:dyDescent="0.3">
      <c r="A61" s="102" t="s">
        <v>102</v>
      </c>
      <c r="B61" s="103"/>
      <c r="C61" s="104"/>
      <c r="D61" s="104"/>
      <c r="E61" s="103" t="s">
        <v>100</v>
      </c>
    </row>
    <row r="62" spans="1:23" ht="18.75" x14ac:dyDescent="0.3">
      <c r="A62" s="102"/>
      <c r="B62" s="103"/>
      <c r="C62" s="104"/>
      <c r="D62" s="104"/>
      <c r="E62" s="103"/>
    </row>
    <row r="63" spans="1:23" ht="18.75" hidden="1" x14ac:dyDescent="0.3">
      <c r="A63" s="104"/>
      <c r="B63" s="104"/>
      <c r="C63" s="104"/>
      <c r="D63" s="104"/>
      <c r="E63" s="104"/>
    </row>
    <row r="64" spans="1:23" ht="18.75" x14ac:dyDescent="0.3">
      <c r="A64" s="105" t="s">
        <v>101</v>
      </c>
      <c r="B64" s="106"/>
      <c r="C64" s="104"/>
      <c r="D64" s="104"/>
      <c r="E64" s="106" t="s">
        <v>133</v>
      </c>
    </row>
  </sheetData>
  <mergeCells count="40">
    <mergeCell ref="A17:C17"/>
    <mergeCell ref="A18:C18"/>
    <mergeCell ref="A24:C24"/>
    <mergeCell ref="A23:C23"/>
    <mergeCell ref="A19:W19"/>
    <mergeCell ref="P5:P6"/>
    <mergeCell ref="L4:O4"/>
    <mergeCell ref="A13:W13"/>
    <mergeCell ref="D5:D6"/>
    <mergeCell ref="L5:L6"/>
    <mergeCell ref="M5:O5"/>
    <mergeCell ref="A12:C12"/>
    <mergeCell ref="B4:B6"/>
    <mergeCell ref="B8:W8"/>
    <mergeCell ref="A4:A6"/>
    <mergeCell ref="C4:C6"/>
    <mergeCell ref="A11:C11"/>
    <mergeCell ref="A25:W25"/>
    <mergeCell ref="A46:A47"/>
    <mergeCell ref="A29:A31"/>
    <mergeCell ref="V1:W1"/>
    <mergeCell ref="D2:W2"/>
    <mergeCell ref="I4:K4"/>
    <mergeCell ref="H4:H6"/>
    <mergeCell ref="J5:K5"/>
    <mergeCell ref="D4:G4"/>
    <mergeCell ref="P4:S4"/>
    <mergeCell ref="T4:W4"/>
    <mergeCell ref="E5:G5"/>
    <mergeCell ref="I5:I6"/>
    <mergeCell ref="T5:T6"/>
    <mergeCell ref="Q5:S5"/>
    <mergeCell ref="U5:W5"/>
    <mergeCell ref="A54:C54"/>
    <mergeCell ref="A53:C53"/>
    <mergeCell ref="A52:C52"/>
    <mergeCell ref="A51:C51"/>
    <mergeCell ref="A27:A28"/>
    <mergeCell ref="A32:A33"/>
    <mergeCell ref="A34:A45"/>
  </mergeCells>
  <phoneticPr fontId="18" type="noConversion"/>
  <pageMargins left="0.11811023622047245" right="0" top="0.74803149606299213" bottom="0.74803149606299213" header="0.31496062992125984" footer="0.31496062992125984"/>
  <pageSetup paperSize="9" scale="4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topLeftCell="A10" workbookViewId="0">
      <selection activeCell="D28" sqref="D28"/>
    </sheetView>
  </sheetViews>
  <sheetFormatPr defaultColWidth="8.85546875" defaultRowHeight="15" x14ac:dyDescent="0.2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 x14ac:dyDescent="0.25">
      <c r="N1" s="2" t="s">
        <v>91</v>
      </c>
    </row>
    <row r="4" spans="1:14" ht="231.6" customHeight="1" x14ac:dyDescent="0.25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x14ac:dyDescent="0.25">
      <c r="A6" s="238" t="s">
        <v>93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</row>
    <row r="7" spans="1:14" x14ac:dyDescent="0.25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 x14ac:dyDescent="0.25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 x14ac:dyDescent="0.2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 x14ac:dyDescent="0.25">
      <c r="A10" s="241" t="s">
        <v>36</v>
      </c>
      <c r="B10" s="242"/>
      <c r="C10" s="242"/>
      <c r="D10" s="243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 x14ac:dyDescent="0.25">
      <c r="A11" s="238" t="s">
        <v>94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40"/>
    </row>
    <row r="12" spans="1:14" x14ac:dyDescent="0.25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 x14ac:dyDescent="0.25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 x14ac:dyDescent="0.2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 x14ac:dyDescent="0.25">
      <c r="A15" s="241" t="s">
        <v>37</v>
      </c>
      <c r="B15" s="242"/>
      <c r="C15" s="242"/>
      <c r="D15" s="243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 x14ac:dyDescent="0.2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 x14ac:dyDescent="0.25">
      <c r="A17" s="297" t="s">
        <v>92</v>
      </c>
      <c r="B17" s="298"/>
      <c r="C17" s="298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 x14ac:dyDescent="0.25">
      <c r="A19" s="1" t="s">
        <v>43</v>
      </c>
    </row>
    <row r="20" spans="1:14" x14ac:dyDescent="0.25">
      <c r="A20" s="1" t="s">
        <v>95</v>
      </c>
    </row>
    <row r="21" spans="1:14" x14ac:dyDescent="0.25">
      <c r="A21" s="1" t="s">
        <v>96</v>
      </c>
    </row>
    <row r="24" spans="1:14" ht="15.75" x14ac:dyDescent="0.25">
      <c r="A24" s="98" t="s">
        <v>102</v>
      </c>
      <c r="B24" s="99"/>
      <c r="C24" s="4"/>
      <c r="D24" s="4"/>
      <c r="E24" s="99" t="s">
        <v>132</v>
      </c>
    </row>
    <row r="25" spans="1:14" ht="15.75" x14ac:dyDescent="0.25">
      <c r="A25" s="98"/>
      <c r="B25" s="99"/>
      <c r="C25" s="4"/>
      <c r="D25" s="4"/>
      <c r="E25" s="99"/>
    </row>
    <row r="26" spans="1:14" ht="15.75" x14ac:dyDescent="0.25">
      <c r="A26" s="4"/>
      <c r="B26" s="4"/>
      <c r="C26" s="4"/>
      <c r="D26" s="4"/>
      <c r="E26" s="4"/>
    </row>
    <row r="27" spans="1:14" ht="15.75" x14ac:dyDescent="0.25">
      <c r="A27" s="96" t="s">
        <v>101</v>
      </c>
      <c r="B27" s="100"/>
      <c r="C27" s="4"/>
      <c r="D27" s="4"/>
      <c r="E27" s="100" t="s">
        <v>133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N17" sqref="N17"/>
    </sheetView>
  </sheetViews>
  <sheetFormatPr defaultRowHeight="12.75" x14ac:dyDescent="0.2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 x14ac:dyDescent="0.2">
      <c r="Z1" s="28" t="s">
        <v>103</v>
      </c>
    </row>
    <row r="2" spans="1:26" ht="20.25" customHeight="1" x14ac:dyDescent="0.2">
      <c r="A2" s="324" t="s">
        <v>197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</row>
    <row r="3" spans="1:26" ht="10.5" customHeight="1" x14ac:dyDescent="0.2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104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 x14ac:dyDescent="0.2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 x14ac:dyDescent="0.25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105</v>
      </c>
    </row>
    <row r="6" spans="1:26" ht="15" customHeight="1" x14ac:dyDescent="0.2">
      <c r="A6" s="325" t="s">
        <v>106</v>
      </c>
      <c r="B6" s="328" t="s">
        <v>107</v>
      </c>
      <c r="C6" s="316" t="s">
        <v>108</v>
      </c>
      <c r="D6" s="331" t="s">
        <v>109</v>
      </c>
      <c r="E6" s="339" t="s">
        <v>190</v>
      </c>
      <c r="F6" s="364"/>
      <c r="G6" s="364"/>
      <c r="H6" s="365"/>
      <c r="I6" s="331" t="s">
        <v>110</v>
      </c>
      <c r="J6" s="339" t="s">
        <v>184</v>
      </c>
      <c r="K6" s="339" t="s">
        <v>111</v>
      </c>
      <c r="L6" s="340"/>
      <c r="M6" s="341"/>
      <c r="N6" s="355" t="s">
        <v>112</v>
      </c>
      <c r="O6" s="356"/>
      <c r="P6" s="357"/>
      <c r="Q6" s="339" t="s">
        <v>113</v>
      </c>
      <c r="R6" s="340"/>
      <c r="S6" s="341"/>
      <c r="T6" s="339" t="s">
        <v>191</v>
      </c>
      <c r="U6" s="341"/>
      <c r="V6" s="318" t="s">
        <v>198</v>
      </c>
      <c r="W6" s="319"/>
      <c r="X6" s="320"/>
      <c r="Y6" s="320"/>
      <c r="Z6" s="352" t="s">
        <v>183</v>
      </c>
    </row>
    <row r="7" spans="1:26" ht="12" customHeight="1" thickBot="1" x14ac:dyDescent="0.25">
      <c r="A7" s="326"/>
      <c r="B7" s="329"/>
      <c r="C7" s="330"/>
      <c r="D7" s="332"/>
      <c r="E7" s="366"/>
      <c r="F7" s="367"/>
      <c r="G7" s="367"/>
      <c r="H7" s="368"/>
      <c r="I7" s="332"/>
      <c r="J7" s="361"/>
      <c r="K7" s="342"/>
      <c r="L7" s="343"/>
      <c r="M7" s="344"/>
      <c r="N7" s="358"/>
      <c r="O7" s="359"/>
      <c r="P7" s="360"/>
      <c r="Q7" s="345"/>
      <c r="R7" s="346"/>
      <c r="S7" s="347"/>
      <c r="T7" s="361"/>
      <c r="U7" s="362"/>
      <c r="V7" s="321"/>
      <c r="W7" s="322"/>
      <c r="X7" s="323"/>
      <c r="Y7" s="323"/>
      <c r="Z7" s="353"/>
    </row>
    <row r="8" spans="1:26" ht="15.75" customHeight="1" thickBot="1" x14ac:dyDescent="0.25">
      <c r="A8" s="326"/>
      <c r="B8" s="329"/>
      <c r="C8" s="330"/>
      <c r="D8" s="332"/>
      <c r="E8" s="325" t="s">
        <v>114</v>
      </c>
      <c r="F8" s="334" t="s">
        <v>5</v>
      </c>
      <c r="G8" s="335"/>
      <c r="H8" s="336"/>
      <c r="I8" s="332"/>
      <c r="J8" s="330"/>
      <c r="K8" s="351" t="s">
        <v>115</v>
      </c>
      <c r="L8" s="371" t="s">
        <v>116</v>
      </c>
      <c r="M8" s="316" t="s">
        <v>117</v>
      </c>
      <c r="N8" s="351" t="s">
        <v>115</v>
      </c>
      <c r="O8" s="316" t="s">
        <v>116</v>
      </c>
      <c r="P8" s="337" t="s">
        <v>117</v>
      </c>
      <c r="Q8" s="351" t="s">
        <v>115</v>
      </c>
      <c r="R8" s="316" t="s">
        <v>116</v>
      </c>
      <c r="S8" s="337" t="s">
        <v>117</v>
      </c>
      <c r="T8" s="342"/>
      <c r="U8" s="344"/>
      <c r="V8" s="369" t="s">
        <v>114</v>
      </c>
      <c r="W8" s="334" t="s">
        <v>5</v>
      </c>
      <c r="X8" s="335"/>
      <c r="Y8" s="363"/>
      <c r="Z8" s="353"/>
    </row>
    <row r="9" spans="1:26" ht="23.25" customHeight="1" thickBot="1" x14ac:dyDescent="0.25">
      <c r="A9" s="327"/>
      <c r="B9" s="329"/>
      <c r="C9" s="317"/>
      <c r="D9" s="333"/>
      <c r="E9" s="327"/>
      <c r="F9" s="36" t="s">
        <v>115</v>
      </c>
      <c r="G9" s="37" t="s">
        <v>116</v>
      </c>
      <c r="H9" s="37" t="s">
        <v>117</v>
      </c>
      <c r="I9" s="333"/>
      <c r="J9" s="330"/>
      <c r="K9" s="333"/>
      <c r="L9" s="327"/>
      <c r="M9" s="317"/>
      <c r="N9" s="333"/>
      <c r="O9" s="317"/>
      <c r="P9" s="338"/>
      <c r="Q9" s="333"/>
      <c r="R9" s="317"/>
      <c r="S9" s="338"/>
      <c r="T9" s="38" t="s">
        <v>116</v>
      </c>
      <c r="U9" s="39" t="s">
        <v>117</v>
      </c>
      <c r="V9" s="370"/>
      <c r="W9" s="36" t="s">
        <v>115</v>
      </c>
      <c r="X9" s="37" t="s">
        <v>116</v>
      </c>
      <c r="Y9" s="39" t="s">
        <v>117</v>
      </c>
      <c r="Z9" s="354"/>
    </row>
    <row r="10" spans="1:26" ht="13.5" thickBot="1" x14ac:dyDescent="0.25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0">
        <v>26</v>
      </c>
    </row>
    <row r="11" spans="1:26" ht="15" thickBot="1" x14ac:dyDescent="0.25">
      <c r="A11" s="348" t="s">
        <v>118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50"/>
    </row>
    <row r="12" spans="1:26" ht="28.5" customHeight="1" x14ac:dyDescent="0.2">
      <c r="A12" s="302" t="s">
        <v>119</v>
      </c>
      <c r="B12" s="303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ht="15" customHeight="1" x14ac:dyDescent="0.2">
      <c r="A13" s="48"/>
      <c r="B13" s="49"/>
      <c r="C13" s="50"/>
      <c r="D13" s="51"/>
      <c r="E13" s="54"/>
      <c r="F13" s="54"/>
      <c r="G13" s="52"/>
      <c r="H13" s="52"/>
      <c r="I13" s="53"/>
      <c r="J13" s="52"/>
      <c r="K13" s="52"/>
      <c r="L13" s="52"/>
      <c r="M13" s="52"/>
      <c r="N13" s="54"/>
      <c r="O13" s="52"/>
      <c r="P13" s="52"/>
      <c r="Q13" s="151"/>
      <c r="R13" s="52"/>
      <c r="S13" s="52"/>
      <c r="T13" s="52"/>
      <c r="U13" s="52"/>
      <c r="V13" s="54"/>
      <c r="W13" s="54"/>
      <c r="X13" s="52"/>
      <c r="Y13" s="52"/>
      <c r="Z13" s="55"/>
    </row>
    <row r="14" spans="1:26" ht="27" customHeight="1" thickBot="1" x14ac:dyDescent="0.25">
      <c r="A14" s="314" t="s">
        <v>120</v>
      </c>
      <c r="B14" s="315"/>
      <c r="C14" s="56"/>
      <c r="D14" s="57"/>
      <c r="E14" s="58"/>
      <c r="F14" s="58"/>
      <c r="G14" s="58">
        <f t="shared" ref="G14:Y14" si="0">G13</f>
        <v>0</v>
      </c>
      <c r="H14" s="58">
        <f t="shared" si="0"/>
        <v>0</v>
      </c>
      <c r="I14" s="59"/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/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>V13</f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60"/>
    </row>
    <row r="15" spans="1:26" ht="25.5" customHeight="1" x14ac:dyDescent="0.2">
      <c r="A15" s="304" t="s">
        <v>121</v>
      </c>
      <c r="B15" s="305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5"/>
    </row>
    <row r="16" spans="1:26" ht="17.25" customHeight="1" thickBot="1" x14ac:dyDescent="0.25">
      <c r="A16" s="66"/>
      <c r="B16" s="67"/>
      <c r="C16" s="68"/>
      <c r="D16" s="57"/>
      <c r="E16" s="58"/>
      <c r="F16" s="58"/>
      <c r="G16" s="58"/>
      <c r="H16" s="58"/>
      <c r="I16" s="69"/>
      <c r="J16" s="58"/>
      <c r="K16" s="58"/>
      <c r="L16" s="58"/>
      <c r="M16" s="58"/>
      <c r="N16" s="58"/>
      <c r="O16" s="58"/>
      <c r="P16" s="58"/>
      <c r="Q16" s="152"/>
      <c r="R16" s="58"/>
      <c r="S16" s="58"/>
      <c r="T16" s="58"/>
      <c r="U16" s="58"/>
      <c r="V16" s="58"/>
      <c r="W16" s="74"/>
      <c r="X16" s="58"/>
      <c r="Y16" s="70"/>
      <c r="Z16" s="71"/>
    </row>
    <row r="17" spans="1:26" ht="39.75" customHeight="1" thickBot="1" x14ac:dyDescent="0.25">
      <c r="A17" s="306" t="s">
        <v>122</v>
      </c>
      <c r="B17" s="307"/>
      <c r="C17" s="72"/>
      <c r="D17" s="73"/>
      <c r="E17" s="74">
        <f>E16</f>
        <v>0</v>
      </c>
      <c r="F17" s="74">
        <f t="shared" ref="F17:Y17" si="1">F16</f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0</v>
      </c>
      <c r="O17" s="74">
        <f t="shared" si="1"/>
        <v>0</v>
      </c>
      <c r="P17" s="74">
        <f t="shared" si="1"/>
        <v>0</v>
      </c>
      <c r="Q17" s="74"/>
      <c r="R17" s="74">
        <f t="shared" si="1"/>
        <v>0</v>
      </c>
      <c r="S17" s="74">
        <f t="shared" si="1"/>
        <v>0</v>
      </c>
      <c r="T17" s="74">
        <f t="shared" si="1"/>
        <v>0</v>
      </c>
      <c r="U17" s="74">
        <f t="shared" si="1"/>
        <v>0</v>
      </c>
      <c r="V17" s="74">
        <f t="shared" si="1"/>
        <v>0</v>
      </c>
      <c r="W17" s="74">
        <f>F17+Q17</f>
        <v>0</v>
      </c>
      <c r="X17" s="74">
        <f t="shared" si="1"/>
        <v>0</v>
      </c>
      <c r="Y17" s="74">
        <f t="shared" si="1"/>
        <v>0</v>
      </c>
      <c r="Z17" s="75"/>
    </row>
    <row r="18" spans="1:26" ht="44.25" customHeight="1" thickBot="1" x14ac:dyDescent="0.25">
      <c r="A18" s="312" t="s">
        <v>123</v>
      </c>
      <c r="B18" s="313"/>
      <c r="C18" s="76"/>
      <c r="D18" s="77"/>
      <c r="E18" s="78">
        <f>E14+E17</f>
        <v>0</v>
      </c>
      <c r="F18" s="78">
        <f>F14+F17</f>
        <v>0</v>
      </c>
      <c r="G18" s="78">
        <f>G14+G17</f>
        <v>0</v>
      </c>
      <c r="H18" s="78">
        <f>H14+H17</f>
        <v>0</v>
      </c>
      <c r="I18" s="78"/>
      <c r="J18" s="78">
        <f t="shared" ref="J18:Y18" si="2">J14+J17</f>
        <v>0</v>
      </c>
      <c r="K18" s="78">
        <f t="shared" si="2"/>
        <v>0</v>
      </c>
      <c r="L18" s="78">
        <f t="shared" si="2"/>
        <v>0</v>
      </c>
      <c r="M18" s="78">
        <f t="shared" si="2"/>
        <v>0</v>
      </c>
      <c r="N18" s="78">
        <f t="shared" si="2"/>
        <v>0</v>
      </c>
      <c r="O18" s="78">
        <f t="shared" si="2"/>
        <v>0</v>
      </c>
      <c r="P18" s="78">
        <f t="shared" si="2"/>
        <v>0</v>
      </c>
      <c r="Q18" s="78">
        <f t="shared" si="2"/>
        <v>0</v>
      </c>
      <c r="R18" s="78">
        <f t="shared" si="2"/>
        <v>0</v>
      </c>
      <c r="S18" s="78">
        <f t="shared" si="2"/>
        <v>0</v>
      </c>
      <c r="T18" s="78">
        <f t="shared" si="2"/>
        <v>0</v>
      </c>
      <c r="U18" s="78">
        <f t="shared" si="2"/>
        <v>0</v>
      </c>
      <c r="V18" s="78">
        <f t="shared" si="2"/>
        <v>0</v>
      </c>
      <c r="W18" s="78">
        <f t="shared" si="2"/>
        <v>0</v>
      </c>
      <c r="X18" s="78">
        <f t="shared" si="2"/>
        <v>0</v>
      </c>
      <c r="Y18" s="78">
        <f t="shared" si="2"/>
        <v>0</v>
      </c>
      <c r="Z18" s="79"/>
    </row>
    <row r="19" spans="1:26" ht="20.25" hidden="1" customHeight="1" thickBot="1" x14ac:dyDescent="0.25">
      <c r="A19" s="309" t="s">
        <v>124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1"/>
    </row>
    <row r="20" spans="1:26" ht="14.25" hidden="1" customHeight="1" thickBot="1" x14ac:dyDescent="0.2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</row>
    <row r="21" spans="1:26" ht="42.75" hidden="1" customHeight="1" thickBot="1" x14ac:dyDescent="0.25">
      <c r="A21" s="300" t="s">
        <v>125</v>
      </c>
      <c r="B21" s="301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86"/>
    </row>
    <row r="22" spans="1:26" ht="42.75" customHeight="1" x14ac:dyDescent="0.2">
      <c r="A22" s="109"/>
      <c r="B22" s="10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x14ac:dyDescent="0.25">
      <c r="A24" s="110" t="s">
        <v>99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308" t="s">
        <v>100</v>
      </c>
      <c r="R24" s="308"/>
      <c r="S24" s="32"/>
      <c r="T24" s="32"/>
      <c r="U24" s="32"/>
      <c r="V24" s="32"/>
      <c r="W24" s="32"/>
      <c r="X24" s="32"/>
      <c r="Y24" s="32"/>
      <c r="Z24" s="32"/>
    </row>
    <row r="25" spans="1:26" ht="15.75" x14ac:dyDescent="0.2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111"/>
      <c r="S25" s="32"/>
      <c r="T25" s="32"/>
      <c r="U25" s="32"/>
      <c r="V25" s="32"/>
      <c r="W25" s="32"/>
      <c r="X25" s="32"/>
      <c r="Y25" s="32"/>
      <c r="Z25" s="32"/>
    </row>
    <row r="26" spans="1:26" ht="15.75" x14ac:dyDescent="0.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11"/>
      <c r="S26" s="32"/>
      <c r="T26" s="32"/>
      <c r="U26" s="32"/>
      <c r="V26" s="32"/>
      <c r="W26" s="32"/>
      <c r="X26" s="32"/>
      <c r="Y26" s="32"/>
      <c r="Z26" s="32"/>
    </row>
    <row r="27" spans="1:26" ht="15.75" x14ac:dyDescent="0.25">
      <c r="A27" s="110" t="s">
        <v>126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308" t="s">
        <v>133</v>
      </c>
      <c r="R27" s="308"/>
      <c r="S27" s="308"/>
      <c r="T27" s="32"/>
      <c r="U27" s="32"/>
      <c r="V27" s="32"/>
      <c r="W27" s="32"/>
      <c r="X27" s="32"/>
      <c r="Y27" s="32"/>
      <c r="Z27" s="32"/>
    </row>
    <row r="28" spans="1:26" ht="15.75" x14ac:dyDescent="0.2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11"/>
      <c r="S28" s="32"/>
      <c r="T28" s="32"/>
      <c r="U28" s="32"/>
      <c r="V28" s="32"/>
      <c r="W28" s="32"/>
      <c r="X28" s="32"/>
      <c r="Y28" s="32"/>
      <c r="Z28" s="32"/>
    </row>
    <row r="29" spans="1:26" ht="15.75" x14ac:dyDescent="0.2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  <c r="R29" s="111"/>
      <c r="S29" s="32"/>
      <c r="T29" s="32"/>
      <c r="U29" s="32"/>
      <c r="V29" s="32"/>
      <c r="W29" s="32"/>
      <c r="X29" s="32"/>
      <c r="Y29" s="32"/>
      <c r="Z29" s="32"/>
    </row>
    <row r="30" spans="1:26" ht="15" x14ac:dyDescent="0.25">
      <c r="A30" s="8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">
      <c r="A31" s="8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">
      <c r="A32" s="8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x14ac:dyDescent="0.25">
      <c r="A33" s="11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 x14ac:dyDescent="0.25">
      <c r="A34" s="299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32"/>
      <c r="X34" s="32"/>
      <c r="Y34" s="32"/>
      <c r="Z34" s="32"/>
    </row>
    <row r="35" spans="1:26" x14ac:dyDescent="0.2">
      <c r="A35" s="8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">
      <c r="A36" s="9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32"/>
      <c r="Y38" s="32"/>
      <c r="Z38" s="32"/>
    </row>
    <row r="39" spans="1:26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32"/>
      <c r="Y39" s="32"/>
      <c r="Z39" s="32"/>
    </row>
    <row r="40" spans="1:26" x14ac:dyDescent="0.2">
      <c r="A40" s="88" t="s">
        <v>134</v>
      </c>
      <c r="B40" s="3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32"/>
      <c r="Y40" s="32"/>
      <c r="Z40" s="32"/>
    </row>
    <row r="41" spans="1:26" x14ac:dyDescent="0.2">
      <c r="A41" s="88" t="s">
        <v>131</v>
      </c>
      <c r="B41" s="3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32"/>
      <c r="Y41" s="32"/>
      <c r="Z41" s="32"/>
    </row>
    <row r="42" spans="1:26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32"/>
      <c r="Y42" s="32"/>
      <c r="Z42" s="32"/>
    </row>
    <row r="43" spans="1:26" ht="17.25" customHeight="1" x14ac:dyDescent="0.3">
      <c r="A43" s="9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 x14ac:dyDescent="0.3">
      <c r="A44" s="9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  <mergeCell ref="R8:R9"/>
    <mergeCell ref="V6:Y7"/>
    <mergeCell ref="A2:Z2"/>
    <mergeCell ref="A6:A9"/>
    <mergeCell ref="B6:B9"/>
    <mergeCell ref="C6:C9"/>
    <mergeCell ref="D6:D9"/>
    <mergeCell ref="F8:H8"/>
    <mergeCell ref="I6:I9"/>
    <mergeCell ref="P8:P9"/>
    <mergeCell ref="K6:M7"/>
    <mergeCell ref="Q6:S7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2022-12-07T08:54:35Z</cp:lastPrinted>
  <dcterms:created xsi:type="dcterms:W3CDTF">2006-09-16T00:00:00Z</dcterms:created>
  <dcterms:modified xsi:type="dcterms:W3CDTF">2024-03-05T06:20:08Z</dcterms:modified>
</cp:coreProperties>
</file>